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297\"/>
    </mc:Choice>
  </mc:AlternateContent>
  <xr:revisionPtr revIDLastSave="0" documentId="13_ncr:1_{26224913-8472-4F9A-A7C8-439957219A8C}" xr6:coauthVersionLast="38" xr6:coauthVersionMax="38" xr10:uidLastSave="{00000000-0000-0000-0000-000000000000}"/>
  <workbookProtection workbookPassword="BAAB" lockStructure="1"/>
  <bookViews>
    <workbookView xWindow="120" yWindow="15" windowWidth="28620" windowHeight="16995" activeTab="1" xr2:uid="{00000000-000D-0000-FFFF-FFFF00000000}"/>
  </bookViews>
  <sheets>
    <sheet name="Rekapitulace" sheetId="3" r:id="rId1"/>
    <sheet name="Rozpočet" sheetId="2" r:id="rId2"/>
    <sheet name="Parametry" sheetId="1" r:id="rId3"/>
  </sheets>
  <calcPr calcId="181029"/>
</workbook>
</file>

<file path=xl/calcChain.xml><?xml version="1.0" encoding="utf-8"?>
<calcChain xmlns="http://schemas.openxmlformats.org/spreadsheetml/2006/main">
  <c r="F2" i="3" l="1"/>
  <c r="F1" i="3"/>
  <c r="C9" i="3"/>
  <c r="H316" i="2"/>
  <c r="C32" i="3" s="1"/>
  <c r="I315" i="2"/>
  <c r="H315" i="2"/>
  <c r="F315" i="2"/>
  <c r="H313" i="2"/>
  <c r="F313" i="2"/>
  <c r="I313" i="2" s="1"/>
  <c r="H311" i="2"/>
  <c r="F311" i="2"/>
  <c r="I311" i="2" s="1"/>
  <c r="H309" i="2"/>
  <c r="F309" i="2"/>
  <c r="I309" i="2" s="1"/>
  <c r="H308" i="2"/>
  <c r="F308" i="2"/>
  <c r="I308" i="2" s="1"/>
  <c r="H306" i="2"/>
  <c r="F306" i="2"/>
  <c r="I306" i="2" s="1"/>
  <c r="H304" i="2"/>
  <c r="F304" i="2"/>
  <c r="I304" i="2" s="1"/>
  <c r="H302" i="2"/>
  <c r="I302" i="2" s="1"/>
  <c r="F302" i="2"/>
  <c r="I301" i="2"/>
  <c r="H301" i="2"/>
  <c r="F301" i="2"/>
  <c r="H300" i="2"/>
  <c r="F300" i="2"/>
  <c r="I300" i="2" s="1"/>
  <c r="I299" i="2"/>
  <c r="H299" i="2"/>
  <c r="F299" i="2"/>
  <c r="H297" i="2"/>
  <c r="F297" i="2"/>
  <c r="I297" i="2" s="1"/>
  <c r="H295" i="2"/>
  <c r="F295" i="2"/>
  <c r="I295" i="2" s="1"/>
  <c r="H293" i="2"/>
  <c r="F293" i="2"/>
  <c r="I293" i="2" s="1"/>
  <c r="H291" i="2"/>
  <c r="F291" i="2"/>
  <c r="I291" i="2" s="1"/>
  <c r="H290" i="2"/>
  <c r="F290" i="2"/>
  <c r="H289" i="2"/>
  <c r="F289" i="2"/>
  <c r="I289" i="2" s="1"/>
  <c r="H288" i="2"/>
  <c r="F288" i="2"/>
  <c r="I288" i="2" s="1"/>
  <c r="H287" i="2"/>
  <c r="F287" i="2"/>
  <c r="I287" i="2" s="1"/>
  <c r="H285" i="2"/>
  <c r="F285" i="2"/>
  <c r="I285" i="2" s="1"/>
  <c r="H284" i="2"/>
  <c r="F284" i="2"/>
  <c r="I284" i="2" s="1"/>
  <c r="H283" i="2"/>
  <c r="F283" i="2"/>
  <c r="I283" i="2" s="1"/>
  <c r="H281" i="2"/>
  <c r="F281" i="2"/>
  <c r="I281" i="2" s="1"/>
  <c r="H280" i="2"/>
  <c r="F280" i="2"/>
  <c r="H278" i="2"/>
  <c r="F278" i="2"/>
  <c r="I278" i="2" s="1"/>
  <c r="H277" i="2"/>
  <c r="F277" i="2"/>
  <c r="I277" i="2" s="1"/>
  <c r="I275" i="2"/>
  <c r="H275" i="2"/>
  <c r="F275" i="2"/>
  <c r="H273" i="2"/>
  <c r="F273" i="2"/>
  <c r="I273" i="2" s="1"/>
  <c r="H272" i="2"/>
  <c r="F272" i="2"/>
  <c r="I272" i="2" s="1"/>
  <c r="H271" i="2"/>
  <c r="F271" i="2"/>
  <c r="I271" i="2" s="1"/>
  <c r="H269" i="2"/>
  <c r="F269" i="2"/>
  <c r="I269" i="2" s="1"/>
  <c r="H268" i="2"/>
  <c r="F268" i="2"/>
  <c r="I266" i="2"/>
  <c r="H266" i="2"/>
  <c r="F266" i="2"/>
  <c r="H264" i="2"/>
  <c r="F264" i="2"/>
  <c r="I264" i="2" s="1"/>
  <c r="H263" i="2"/>
  <c r="F263" i="2"/>
  <c r="I263" i="2" s="1"/>
  <c r="H261" i="2"/>
  <c r="F261" i="2"/>
  <c r="I261" i="2" s="1"/>
  <c r="H259" i="2"/>
  <c r="F259" i="2"/>
  <c r="I259" i="2" s="1"/>
  <c r="H249" i="2"/>
  <c r="F249" i="2"/>
  <c r="H247" i="2"/>
  <c r="F247" i="2"/>
  <c r="I246" i="2"/>
  <c r="H246" i="2"/>
  <c r="F246" i="2"/>
  <c r="H245" i="2"/>
  <c r="F245" i="2"/>
  <c r="I245" i="2" s="1"/>
  <c r="H244" i="2"/>
  <c r="F244" i="2"/>
  <c r="H242" i="2"/>
  <c r="F242" i="2"/>
  <c r="I242" i="2" s="1"/>
  <c r="H241" i="2"/>
  <c r="F241" i="2"/>
  <c r="I241" i="2" s="1"/>
  <c r="H240" i="2"/>
  <c r="F240" i="2"/>
  <c r="I240" i="2" s="1"/>
  <c r="H239" i="2"/>
  <c r="F239" i="2"/>
  <c r="H237" i="2"/>
  <c r="I237" i="2" s="1"/>
  <c r="F237" i="2"/>
  <c r="H235" i="2"/>
  <c r="I235" i="2" s="1"/>
  <c r="F235" i="2"/>
  <c r="H233" i="2"/>
  <c r="F233" i="2"/>
  <c r="H231" i="2"/>
  <c r="I231" i="2" s="1"/>
  <c r="F231" i="2"/>
  <c r="H229" i="2"/>
  <c r="F229" i="2"/>
  <c r="I229" i="2" s="1"/>
  <c r="H227" i="2"/>
  <c r="F227" i="2"/>
  <c r="I227" i="2" s="1"/>
  <c r="H225" i="2"/>
  <c r="F225" i="2"/>
  <c r="H224" i="2"/>
  <c r="F224" i="2"/>
  <c r="I224" i="2" s="1"/>
  <c r="H222" i="2"/>
  <c r="F222" i="2"/>
  <c r="H220" i="2"/>
  <c r="F220" i="2"/>
  <c r="I220" i="2" s="1"/>
  <c r="H218" i="2"/>
  <c r="F218" i="2"/>
  <c r="H216" i="2"/>
  <c r="F216" i="2"/>
  <c r="I216" i="2" s="1"/>
  <c r="H214" i="2"/>
  <c r="F214" i="2"/>
  <c r="I214" i="2" s="1"/>
  <c r="H212" i="2"/>
  <c r="F212" i="2"/>
  <c r="I212" i="2" s="1"/>
  <c r="H210" i="2"/>
  <c r="F210" i="2"/>
  <c r="H208" i="2"/>
  <c r="F208" i="2"/>
  <c r="I208" i="2" s="1"/>
  <c r="H207" i="2"/>
  <c r="F207" i="2"/>
  <c r="H205" i="2"/>
  <c r="F205" i="2"/>
  <c r="I205" i="2" s="1"/>
  <c r="H203" i="2"/>
  <c r="F203" i="2"/>
  <c r="H201" i="2"/>
  <c r="I201" i="2" s="1"/>
  <c r="F201" i="2"/>
  <c r="H199" i="2"/>
  <c r="F199" i="2"/>
  <c r="I199" i="2" s="1"/>
  <c r="H198" i="2"/>
  <c r="F198" i="2"/>
  <c r="H197" i="2"/>
  <c r="F197" i="2"/>
  <c r="I197" i="2" s="1"/>
  <c r="H196" i="2"/>
  <c r="F196" i="2"/>
  <c r="H195" i="2"/>
  <c r="F195" i="2"/>
  <c r="I194" i="2"/>
  <c r="H194" i="2"/>
  <c r="F194" i="2"/>
  <c r="H192" i="2"/>
  <c r="F192" i="2"/>
  <c r="I192" i="2" s="1"/>
  <c r="H190" i="2"/>
  <c r="F190" i="2"/>
  <c r="I190" i="2" s="1"/>
  <c r="H188" i="2"/>
  <c r="F188" i="2"/>
  <c r="I188" i="2" s="1"/>
  <c r="H187" i="2"/>
  <c r="F187" i="2"/>
  <c r="H186" i="2"/>
  <c r="F186" i="2"/>
  <c r="I186" i="2" s="1"/>
  <c r="H185" i="2"/>
  <c r="F185" i="2"/>
  <c r="I185" i="2" s="1"/>
  <c r="H184" i="2"/>
  <c r="I184" i="2" s="1"/>
  <c r="F184" i="2"/>
  <c r="I183" i="2"/>
  <c r="H183" i="2"/>
  <c r="F183" i="2"/>
  <c r="H182" i="2"/>
  <c r="F182" i="2"/>
  <c r="H181" i="2"/>
  <c r="I181" i="2" s="1"/>
  <c r="F181" i="2"/>
  <c r="H180" i="2"/>
  <c r="F180" i="2"/>
  <c r="H179" i="2"/>
  <c r="F179" i="2"/>
  <c r="I179" i="2" s="1"/>
  <c r="H176" i="2"/>
  <c r="F176" i="2"/>
  <c r="I176" i="2" s="1"/>
  <c r="H175" i="2"/>
  <c r="F175" i="2"/>
  <c r="I175" i="2" s="1"/>
  <c r="H174" i="2"/>
  <c r="F174" i="2"/>
  <c r="H173" i="2"/>
  <c r="F173" i="2"/>
  <c r="I173" i="2" s="1"/>
  <c r="I172" i="2"/>
  <c r="H171" i="2"/>
  <c r="F171" i="2"/>
  <c r="I171" i="2" s="1"/>
  <c r="H170" i="2"/>
  <c r="F170" i="2"/>
  <c r="H169" i="2"/>
  <c r="F169" i="2"/>
  <c r="I169" i="2" s="1"/>
  <c r="H167" i="2"/>
  <c r="F167" i="2"/>
  <c r="H166" i="2"/>
  <c r="I166" i="2" s="1"/>
  <c r="F166" i="2"/>
  <c r="H165" i="2"/>
  <c r="F165" i="2"/>
  <c r="H164" i="2"/>
  <c r="F164" i="2"/>
  <c r="I164" i="2" s="1"/>
  <c r="H163" i="2"/>
  <c r="F163" i="2"/>
  <c r="I163" i="2" s="1"/>
  <c r="H162" i="2"/>
  <c r="F162" i="2"/>
  <c r="I162" i="2" s="1"/>
  <c r="H161" i="2"/>
  <c r="F161" i="2"/>
  <c r="H160" i="2"/>
  <c r="F160" i="2"/>
  <c r="I160" i="2" s="1"/>
  <c r="H158" i="2"/>
  <c r="I158" i="2" s="1"/>
  <c r="F158" i="2"/>
  <c r="H157" i="2"/>
  <c r="I157" i="2" s="1"/>
  <c r="F157" i="2"/>
  <c r="H156" i="2"/>
  <c r="F156" i="2"/>
  <c r="I156" i="2" s="1"/>
  <c r="I154" i="2"/>
  <c r="H154" i="2"/>
  <c r="F154" i="2"/>
  <c r="H153" i="2"/>
  <c r="F153" i="2"/>
  <c r="I153" i="2" s="1"/>
  <c r="H152" i="2"/>
  <c r="F152" i="2"/>
  <c r="H150" i="2"/>
  <c r="F150" i="2"/>
  <c r="I150" i="2" s="1"/>
  <c r="H148" i="2"/>
  <c r="F148" i="2"/>
  <c r="I148" i="2" s="1"/>
  <c r="H147" i="2"/>
  <c r="F147" i="2"/>
  <c r="H146" i="2"/>
  <c r="F146" i="2"/>
  <c r="H144" i="2"/>
  <c r="F144" i="2"/>
  <c r="I144" i="2" s="1"/>
  <c r="H142" i="2"/>
  <c r="F142" i="2"/>
  <c r="I142" i="2" s="1"/>
  <c r="H141" i="2"/>
  <c r="F141" i="2"/>
  <c r="I141" i="2" s="1"/>
  <c r="H140" i="2"/>
  <c r="F140" i="2"/>
  <c r="H138" i="2"/>
  <c r="F138" i="2"/>
  <c r="I138" i="2" s="1"/>
  <c r="H137" i="2"/>
  <c r="F137" i="2"/>
  <c r="I137" i="2" s="1"/>
  <c r="H136" i="2"/>
  <c r="F136" i="2"/>
  <c r="H135" i="2"/>
  <c r="F135" i="2"/>
  <c r="H134" i="2"/>
  <c r="F134" i="2"/>
  <c r="I134" i="2" s="1"/>
  <c r="H133" i="2"/>
  <c r="I133" i="2" s="1"/>
  <c r="F133" i="2"/>
  <c r="H132" i="2"/>
  <c r="F132" i="2"/>
  <c r="H130" i="2"/>
  <c r="F130" i="2"/>
  <c r="I130" i="2" s="1"/>
  <c r="H129" i="2"/>
  <c r="F129" i="2"/>
  <c r="H128" i="2"/>
  <c r="F128" i="2"/>
  <c r="I128" i="2" s="1"/>
  <c r="H127" i="2"/>
  <c r="F127" i="2"/>
  <c r="H126" i="2"/>
  <c r="I126" i="2" s="1"/>
  <c r="F126" i="2"/>
  <c r="H125" i="2"/>
  <c r="F125" i="2"/>
  <c r="I125" i="2" s="1"/>
  <c r="H123" i="2"/>
  <c r="F123" i="2"/>
  <c r="I123" i="2" s="1"/>
  <c r="H122" i="2"/>
  <c r="F122" i="2"/>
  <c r="H120" i="2"/>
  <c r="F120" i="2"/>
  <c r="I120" i="2" s="1"/>
  <c r="H118" i="2"/>
  <c r="F118" i="2"/>
  <c r="I118" i="2" s="1"/>
  <c r="H117" i="2"/>
  <c r="F117" i="2"/>
  <c r="I117" i="2" s="1"/>
  <c r="H116" i="2"/>
  <c r="I116" i="2" s="1"/>
  <c r="F116" i="2"/>
  <c r="H115" i="2"/>
  <c r="I115" i="2" s="1"/>
  <c r="F115" i="2"/>
  <c r="H114" i="2"/>
  <c r="F114" i="2"/>
  <c r="I114" i="2" s="1"/>
  <c r="I113" i="2"/>
  <c r="H113" i="2"/>
  <c r="F113" i="2"/>
  <c r="H112" i="2"/>
  <c r="F112" i="2"/>
  <c r="I112" i="2" s="1"/>
  <c r="H111" i="2"/>
  <c r="F111" i="2"/>
  <c r="I111" i="2" s="1"/>
  <c r="H110" i="2"/>
  <c r="F110" i="2"/>
  <c r="I110" i="2" s="1"/>
  <c r="H109" i="2"/>
  <c r="F109" i="2"/>
  <c r="H108" i="2"/>
  <c r="F108" i="2"/>
  <c r="H107" i="2"/>
  <c r="F107" i="2"/>
  <c r="I107" i="2" s="1"/>
  <c r="H106" i="2"/>
  <c r="F106" i="2"/>
  <c r="I106" i="2" s="1"/>
  <c r="H105" i="2"/>
  <c r="F105" i="2"/>
  <c r="H104" i="2"/>
  <c r="F104" i="2"/>
  <c r="I104" i="2" s="1"/>
  <c r="H102" i="2"/>
  <c r="F102" i="2"/>
  <c r="I102" i="2" s="1"/>
  <c r="H101" i="2"/>
  <c r="F101" i="2"/>
  <c r="I101" i="2" s="1"/>
  <c r="H100" i="2"/>
  <c r="F100" i="2"/>
  <c r="H99" i="2"/>
  <c r="F99" i="2"/>
  <c r="H97" i="2"/>
  <c r="F97" i="2"/>
  <c r="I97" i="2" s="1"/>
  <c r="H96" i="2"/>
  <c r="F96" i="2"/>
  <c r="I96" i="2" s="1"/>
  <c r="H95" i="2"/>
  <c r="I95" i="2" s="1"/>
  <c r="F95" i="2"/>
  <c r="H94" i="2"/>
  <c r="F94" i="2"/>
  <c r="H93" i="2"/>
  <c r="F93" i="2"/>
  <c r="I93" i="2" s="1"/>
  <c r="H92" i="2"/>
  <c r="F92" i="2"/>
  <c r="H90" i="2"/>
  <c r="F90" i="2"/>
  <c r="I90" i="2" s="1"/>
  <c r="H89" i="2"/>
  <c r="F89" i="2"/>
  <c r="H88" i="2"/>
  <c r="I88" i="2" s="1"/>
  <c r="F88" i="2"/>
  <c r="H86" i="2"/>
  <c r="F86" i="2"/>
  <c r="H85" i="2"/>
  <c r="F85" i="2"/>
  <c r="I85" i="2" s="1"/>
  <c r="H84" i="2"/>
  <c r="F84" i="2"/>
  <c r="I84" i="2" s="1"/>
  <c r="H83" i="2"/>
  <c r="F83" i="2"/>
  <c r="I83" i="2" s="1"/>
  <c r="H82" i="2"/>
  <c r="F82" i="2"/>
  <c r="H81" i="2"/>
  <c r="F81" i="2"/>
  <c r="I81" i="2" s="1"/>
  <c r="H80" i="2"/>
  <c r="I80" i="2" s="1"/>
  <c r="F80" i="2"/>
  <c r="H79" i="2"/>
  <c r="I79" i="2" s="1"/>
  <c r="F79" i="2"/>
  <c r="H78" i="2"/>
  <c r="F78" i="2"/>
  <c r="I78" i="2" s="1"/>
  <c r="I77" i="2"/>
  <c r="H77" i="2"/>
  <c r="F77" i="2"/>
  <c r="H76" i="2"/>
  <c r="F76" i="2"/>
  <c r="I76" i="2" s="1"/>
  <c r="H75" i="2"/>
  <c r="F75" i="2"/>
  <c r="H74" i="2"/>
  <c r="F74" i="2"/>
  <c r="I74" i="2" s="1"/>
  <c r="H73" i="2"/>
  <c r="F73" i="2"/>
  <c r="I73" i="2" s="1"/>
  <c r="H71" i="2"/>
  <c r="F71" i="2"/>
  <c r="H70" i="2"/>
  <c r="F70" i="2"/>
  <c r="H69" i="2"/>
  <c r="F69" i="2"/>
  <c r="I69" i="2" s="1"/>
  <c r="H68" i="2"/>
  <c r="F68" i="2"/>
  <c r="I68" i="2" s="1"/>
  <c r="H67" i="2"/>
  <c r="F67" i="2"/>
  <c r="I67" i="2" s="1"/>
  <c r="H66" i="2"/>
  <c r="F66" i="2"/>
  <c r="H64" i="2"/>
  <c r="I64" i="2" s="1"/>
  <c r="F64" i="2"/>
  <c r="H62" i="2"/>
  <c r="F62" i="2"/>
  <c r="I62" i="2" s="1"/>
  <c r="H60" i="2"/>
  <c r="F60" i="2"/>
  <c r="H59" i="2"/>
  <c r="F59" i="2"/>
  <c r="I59" i="2" s="1"/>
  <c r="H58" i="2"/>
  <c r="F58" i="2"/>
  <c r="H57" i="2"/>
  <c r="F57" i="2"/>
  <c r="I57" i="2" s="1"/>
  <c r="H56" i="2"/>
  <c r="F56" i="2"/>
  <c r="H55" i="2"/>
  <c r="I55" i="2" s="1"/>
  <c r="F55" i="2"/>
  <c r="I54" i="2"/>
  <c r="H54" i="2"/>
  <c r="F54" i="2"/>
  <c r="H52" i="2"/>
  <c r="F52" i="2"/>
  <c r="I52" i="2" s="1"/>
  <c r="H51" i="2"/>
  <c r="I51" i="2" s="1"/>
  <c r="F51" i="2"/>
  <c r="H49" i="2"/>
  <c r="F49" i="2"/>
  <c r="H46" i="2"/>
  <c r="F46" i="2"/>
  <c r="I46" i="2" s="1"/>
  <c r="H44" i="2"/>
  <c r="F44" i="2"/>
  <c r="H43" i="2"/>
  <c r="F43" i="2"/>
  <c r="I43" i="2" s="1"/>
  <c r="H42" i="2"/>
  <c r="F42" i="2"/>
  <c r="H40" i="2"/>
  <c r="F40" i="2"/>
  <c r="I40" i="2" s="1"/>
  <c r="H39" i="2"/>
  <c r="F39" i="2"/>
  <c r="H38" i="2"/>
  <c r="F38" i="2"/>
  <c r="I38" i="2" s="1"/>
  <c r="H37" i="2"/>
  <c r="F37" i="2"/>
  <c r="H35" i="2"/>
  <c r="F35" i="2"/>
  <c r="I35" i="2" s="1"/>
  <c r="H33" i="2"/>
  <c r="F33" i="2"/>
  <c r="H32" i="2"/>
  <c r="F32" i="2"/>
  <c r="I32" i="2" s="1"/>
  <c r="H28" i="2"/>
  <c r="F28" i="2"/>
  <c r="I28" i="2" s="1"/>
  <c r="H27" i="2"/>
  <c r="F27" i="2"/>
  <c r="I27" i="2" s="1"/>
  <c r="H26" i="2"/>
  <c r="F26" i="2"/>
  <c r="I26" i="2" s="1"/>
  <c r="H25" i="2"/>
  <c r="F25" i="2"/>
  <c r="I25" i="2" s="1"/>
  <c r="H24" i="2"/>
  <c r="F24" i="2"/>
  <c r="I24" i="2" s="1"/>
  <c r="H23" i="2"/>
  <c r="F23" i="2"/>
  <c r="I23" i="2" s="1"/>
  <c r="H22" i="2"/>
  <c r="F22" i="2"/>
  <c r="I22" i="2" s="1"/>
  <c r="H21" i="2"/>
  <c r="F21" i="2"/>
  <c r="H20" i="2"/>
  <c r="F20" i="2"/>
  <c r="I20" i="2" s="1"/>
  <c r="H19" i="2"/>
  <c r="F19" i="2"/>
  <c r="I19" i="2" s="1"/>
  <c r="I18" i="2"/>
  <c r="H18" i="2"/>
  <c r="F18" i="2"/>
  <c r="H17" i="2"/>
  <c r="F17" i="2"/>
  <c r="I17" i="2" s="1"/>
  <c r="H16" i="2"/>
  <c r="F16" i="2"/>
  <c r="I16" i="2" s="1"/>
  <c r="H15" i="2"/>
  <c r="F15" i="2"/>
  <c r="I15" i="2" s="1"/>
  <c r="H14" i="2"/>
  <c r="F14" i="2"/>
  <c r="I14" i="2" s="1"/>
  <c r="H13" i="2"/>
  <c r="H29" i="2" s="1"/>
  <c r="F13" i="2"/>
  <c r="I12" i="2"/>
  <c r="H12" i="2"/>
  <c r="F12" i="2"/>
  <c r="H11" i="2"/>
  <c r="F11" i="2"/>
  <c r="I11" i="2" s="1"/>
  <c r="H10" i="2"/>
  <c r="F10" i="2"/>
  <c r="I10" i="2" s="1"/>
  <c r="H9" i="2"/>
  <c r="F9" i="2"/>
  <c r="I9" i="2" s="1"/>
  <c r="H8" i="2"/>
  <c r="F8" i="2"/>
  <c r="I8" i="2" s="1"/>
  <c r="H256" i="2" l="1"/>
  <c r="C31" i="3" s="1"/>
  <c r="I66" i="2"/>
  <c r="I70" i="2"/>
  <c r="I75" i="2"/>
  <c r="I82" i="2"/>
  <c r="I86" i="2"/>
  <c r="I100" i="2"/>
  <c r="I105" i="2"/>
  <c r="I109" i="2"/>
  <c r="I122" i="2"/>
  <c r="I135" i="2"/>
  <c r="I140" i="2"/>
  <c r="I146" i="2"/>
  <c r="I152" i="2"/>
  <c r="I161" i="2"/>
  <c r="I165" i="2"/>
  <c r="I180" i="2"/>
  <c r="I187" i="2"/>
  <c r="I203" i="2"/>
  <c r="I210" i="2"/>
  <c r="I218" i="2"/>
  <c r="I225" i="2"/>
  <c r="I239" i="2"/>
  <c r="I244" i="2"/>
  <c r="I33" i="2"/>
  <c r="I39" i="2"/>
  <c r="I44" i="2"/>
  <c r="I56" i="2"/>
  <c r="I60" i="2"/>
  <c r="I92" i="2"/>
  <c r="I132" i="2"/>
  <c r="I170" i="2"/>
  <c r="I198" i="2"/>
  <c r="I233" i="2"/>
  <c r="I249" i="2"/>
  <c r="I37" i="2"/>
  <c r="I49" i="2"/>
  <c r="I58" i="2"/>
  <c r="I94" i="2"/>
  <c r="I129" i="2"/>
  <c r="I182" i="2"/>
  <c r="I196" i="2"/>
  <c r="I42" i="2"/>
  <c r="I71" i="2"/>
  <c r="I108" i="2"/>
  <c r="I147" i="2"/>
  <c r="I174" i="2"/>
  <c r="I222" i="2"/>
  <c r="I290" i="2"/>
  <c r="I127" i="2"/>
  <c r="I167" i="2"/>
  <c r="I195" i="2"/>
  <c r="I247" i="2"/>
  <c r="I268" i="2"/>
  <c r="I316" i="2" s="1"/>
  <c r="I89" i="2"/>
  <c r="I21" i="2"/>
  <c r="I99" i="2"/>
  <c r="I136" i="2"/>
  <c r="I207" i="2"/>
  <c r="I280" i="2"/>
  <c r="C6" i="3"/>
  <c r="C30" i="3"/>
  <c r="I13" i="2"/>
  <c r="I29" i="2" s="1"/>
  <c r="F29" i="2"/>
  <c r="F316" i="2"/>
  <c r="L1" i="2"/>
  <c r="L2" i="2" s="1"/>
  <c r="L3" i="2" s="1"/>
  <c r="L4" i="2" s="1"/>
  <c r="L5" i="2" s="1"/>
  <c r="L6" i="2" s="1"/>
  <c r="F255" i="2" s="1"/>
  <c r="I255" i="2" s="1"/>
  <c r="B26" i="3"/>
  <c r="C26" i="3" s="1"/>
  <c r="I256" i="2" l="1"/>
  <c r="B32" i="3"/>
  <c r="C10" i="3"/>
  <c r="C11" i="3" s="1"/>
  <c r="B3" i="3"/>
  <c r="B30" i="3"/>
  <c r="F256" i="2"/>
  <c r="B31" i="3" s="1"/>
  <c r="C5" i="3" l="1"/>
  <c r="C4" i="3"/>
  <c r="B4" i="3"/>
  <c r="B7" i="3" s="1"/>
  <c r="B12" i="3" s="1"/>
  <c r="C8" i="3"/>
  <c r="C7" i="3"/>
  <c r="C12" i="3" l="1"/>
  <c r="C15" i="3"/>
  <c r="C20" i="3" l="1"/>
  <c r="C19" i="3"/>
  <c r="C14" i="3"/>
  <c r="C13" i="3"/>
  <c r="C16" i="3" l="1"/>
  <c r="C21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<sst xmlns="http://schemas.openxmlformats.org/spreadsheetml/2006/main" count="1057" uniqueCount="627">
  <si>
    <t>Název</t>
  </si>
  <si>
    <t>Hodnota</t>
  </si>
  <si>
    <t>Nadpis rekapitulace</t>
  </si>
  <si>
    <t>Seznam prací a dodávek elektrotechnických zařízení</t>
  </si>
  <si>
    <t>Akce</t>
  </si>
  <si>
    <t>JAMU - DIFA, MOZARTOVA 647/1, BRNO
REKONSTRUKCE DATOVÝCH ROZVODŮ</t>
  </si>
  <si>
    <t>Projekt</t>
  </si>
  <si>
    <t>Investor</t>
  </si>
  <si>
    <t>JAMU v Brně, Beethovenova 650/2, Brno</t>
  </si>
  <si>
    <t>Z. č.</t>
  </si>
  <si>
    <t>01/14</t>
  </si>
  <si>
    <t>A. č.</t>
  </si>
  <si>
    <t>E297/01/14</t>
  </si>
  <si>
    <t>Smlouva</t>
  </si>
  <si>
    <t/>
  </si>
  <si>
    <t>Vypracoval</t>
  </si>
  <si>
    <t>ING. KOZLOVSKÝ</t>
  </si>
  <si>
    <t>Kontroloval</t>
  </si>
  <si>
    <t>Datum</t>
  </si>
  <si>
    <t>Zpracovatel</t>
  </si>
  <si>
    <t>Ing. Jiří Kozlovský, PROJEKCE elektro, Purkyňova 95a, Brno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</si>
  <si>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</si>
  <si>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</si>
  <si>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</si>
  <si>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</si>
  <si>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</si>
  <si>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</si>
  <si>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</si>
  <si>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</si>
  <si>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</si>
  <si>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</si>
  <si>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</si>
  <si>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</si>
  <si>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</si>
  <si>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</si>
  <si>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</si>
  <si>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</si>
  <si>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</si>
  <si>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</si>
  <si>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</si>
  <si>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</si>
  <si>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</si>
  <si>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</si>
  <si>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</si>
  <si>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</si>
  <si>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</si>
  <si>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</si>
  <si>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</si>
  <si>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</si>
  <si>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</si>
  <si>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</si>
  <si>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</si>
  <si>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</si>
  <si>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</si>
  <si>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</si>
  <si>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</si>
  <si>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</si>
  <si>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</si>
  <si>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</si>
  <si>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</si>
  <si>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</si>
  <si>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</si>
  <si>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</si>
  <si>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</si>
  <si>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Dodávky - rozvaděče elektro</t>
  </si>
  <si>
    <t>1</t>
  </si>
  <si>
    <t>Rozvaděč RH, v.č. E10</t>
  </si>
  <si>
    <t>ks</t>
  </si>
  <si>
    <t>2</t>
  </si>
  <si>
    <t>Rozvaděč RUPS, v.č. E11</t>
  </si>
  <si>
    <t>3</t>
  </si>
  <si>
    <t>Rozvaděč R0.1, v.č. E12</t>
  </si>
  <si>
    <t>4</t>
  </si>
  <si>
    <t>Rozvaděč R0.2, v.č. E13</t>
  </si>
  <si>
    <t>5</t>
  </si>
  <si>
    <t>Rozvaděč R0.3, v.č. E14</t>
  </si>
  <si>
    <t>6</t>
  </si>
  <si>
    <t>Rozvaděč R1.1, v.č. E15</t>
  </si>
  <si>
    <t>7</t>
  </si>
  <si>
    <t>Rozvaděč R1.2, v.č. E16</t>
  </si>
  <si>
    <t>8</t>
  </si>
  <si>
    <t>Rozvaděč R1.3, v.č. E17</t>
  </si>
  <si>
    <t>9</t>
  </si>
  <si>
    <t>Rozvaděč R2.1, v.č. E18</t>
  </si>
  <si>
    <t>10</t>
  </si>
  <si>
    <t>Rozvaděč R2.2, v.č. E19</t>
  </si>
  <si>
    <t>11</t>
  </si>
  <si>
    <t>Rozvaděč R3.1, v.č. E20</t>
  </si>
  <si>
    <t>12</t>
  </si>
  <si>
    <t>Rozvaděč R3.2, v.č. E21</t>
  </si>
  <si>
    <t>13</t>
  </si>
  <si>
    <t>Rozvaděč R4.1, v.č. E22 bez jednotky ovládání osvětlení, viz níže</t>
  </si>
  <si>
    <t>14</t>
  </si>
  <si>
    <t>Rozvaděč R4.2, v.č. E23</t>
  </si>
  <si>
    <t>Rozvaděč R5.1, v.č. E24</t>
  </si>
  <si>
    <t>16</t>
  </si>
  <si>
    <t>Rozvaděč R5.2, v.č. E25</t>
  </si>
  <si>
    <t>17</t>
  </si>
  <si>
    <t>Rozvaděč R5.3, v.č. E26</t>
  </si>
  <si>
    <t>18</t>
  </si>
  <si>
    <t>Rozvodnice RJO vč. 4x klíč ke dvířkám, v.č. E28</t>
  </si>
  <si>
    <t>19</t>
  </si>
  <si>
    <t>Zálohované rozvodnice RZ2 a RZ4, v.č. E29</t>
  </si>
  <si>
    <t>20</t>
  </si>
  <si>
    <t>Zálohované rozvodnice RZ3, RZ5, RZ6, RZ7, v.č. E29</t>
  </si>
  <si>
    <t>Zálohovaný zdroj UPS 30kVA, 25 min. vč. bateriové skříně</t>
  </si>
  <si>
    <t>Dodávky - rozvaděče elektro - celkem</t>
  </si>
  <si>
    <t>Elektromontáže</t>
  </si>
  <si>
    <t>Demontáž v chodbách 4. a 5. NP</t>
  </si>
  <si>
    <t>22</t>
  </si>
  <si>
    <t>Výůstek ventilátorů, antén wi-fi</t>
  </si>
  <si>
    <t>hod</t>
  </si>
  <si>
    <t>23</t>
  </si>
  <si>
    <t>Zářivkových svítidel přisazené a vestavné, ekologická likvidace</t>
  </si>
  <si>
    <t>Demontáž stoupaček, přívodů do rozvaděčů budovy</t>
  </si>
  <si>
    <t>24</t>
  </si>
  <si>
    <t>Kabely plastové měděné, ekologická likvidace</t>
  </si>
  <si>
    <t>Demontáž a odpojení stáv.rozvaděčů, přívod a vývody</t>
  </si>
  <si>
    <t>25</t>
  </si>
  <si>
    <t>Oceloplechový, zapuštěný, likvidace vč. přístrojů</t>
  </si>
  <si>
    <t>26</t>
  </si>
  <si>
    <t>Úprava prostoru po demont. rozvaděčích na nové rozměry (nika)</t>
  </si>
  <si>
    <t>27</t>
  </si>
  <si>
    <t>Rozvodnice pro napájení reflektorů v hereckých učebnách</t>
  </si>
  <si>
    <t>28</t>
  </si>
  <si>
    <t>Úprava prostoru po demont. rozvodnicích nap. reflektorů (nika)</t>
  </si>
  <si>
    <t>Úpravy a přepojení stáv.rozvodů</t>
  </si>
  <si>
    <t>29</t>
  </si>
  <si>
    <t>zaměření, očíslování rozvodů, rozdělení na demont. a přepojení</t>
  </si>
  <si>
    <t>30</t>
  </si>
  <si>
    <t>naspojkování kabeláže vč. spojek do 6mm2 na žílu</t>
  </si>
  <si>
    <t>31</t>
  </si>
  <si>
    <t>naspojkování kabeláže vč. spojek do 16mm2 na žílu</t>
  </si>
  <si>
    <t>ÚPRAVA STÁV. KABELOVÉ TRASY ŽLABŮ V OBSAZENÉ TRASE</t>
  </si>
  <si>
    <t>32</t>
  </si>
  <si>
    <t>Svazkování a fixace pro umístění nových žlabů</t>
  </si>
  <si>
    <t>m</t>
  </si>
  <si>
    <t>KABEL. ŽLAB PLECHOVÝ POZINK. VČ. PŘÍSLUŠENSTVÍ</t>
  </si>
  <si>
    <t>A KOTVENÍ, PODPĚR, ZÁVĚSŮ</t>
  </si>
  <si>
    <t>33</t>
  </si>
  <si>
    <t>125/100 žlab s víkem vč. spojek a spoj.mat</t>
  </si>
  <si>
    <t>KABELOVÝ ŽLAB DRÁTĚNÝ- ŽÁROVÝ ZINEK</t>
  </si>
  <si>
    <t>34</t>
  </si>
  <si>
    <t>Žlab 50/50 - vzdálenost podpěr cca.2,0m</t>
  </si>
  <si>
    <t>35</t>
  </si>
  <si>
    <t>Žlab 100/50 - vzdálenost podpěr cca.1,9m</t>
  </si>
  <si>
    <t>PŘÍSLUŠENSTVÍ ŽLABŮ - ŽÁROVÝ ZINEK</t>
  </si>
  <si>
    <t>36</t>
  </si>
  <si>
    <t>Spojka žárový zinek pro rovné úseky žlabů</t>
  </si>
  <si>
    <t>37</t>
  </si>
  <si>
    <t>Spojka žárový zinek pro "T-kusy" a kolena</t>
  </si>
  <si>
    <t>38</t>
  </si>
  <si>
    <t>Spojka žárový zinek pro přichycení k závitové tyči</t>
  </si>
  <si>
    <t>39</t>
  </si>
  <si>
    <t>Podpěra - bezšroubové úchyty 150 pro žlaby</t>
  </si>
  <si>
    <t>40</t>
  </si>
  <si>
    <t>Závitová tyč 10mm/1m vč. kov. hmoždinky, pár, zkácení na míru</t>
  </si>
  <si>
    <t>41</t>
  </si>
  <si>
    <t>Držák pro osazení krabice</t>
  </si>
  <si>
    <t>42</t>
  </si>
  <si>
    <t>Uzemňovací příchytka</t>
  </si>
  <si>
    <t>TÁHLA A VÝLOŽNÍKY PRO ŽLABY</t>
  </si>
  <si>
    <t>43</t>
  </si>
  <si>
    <t>Různé profily, fixace na ocel konstrukci</t>
  </si>
  <si>
    <t>kg</t>
  </si>
  <si>
    <t>OCEL. NOSNÉ KONSTR. PRO PŘÍSTR. A EL. PRVKY</t>
  </si>
  <si>
    <t>44</t>
  </si>
  <si>
    <t>do 5kg</t>
  </si>
  <si>
    <t>POMOCNÝ A KOTVÍCÍ MATERIÁL</t>
  </si>
  <si>
    <t>45</t>
  </si>
  <si>
    <t>Hmoždinka 10 vč. vrutu</t>
  </si>
  <si>
    <t>46</t>
  </si>
  <si>
    <t>Hmoždinka 8 vč. vrutu</t>
  </si>
  <si>
    <t>47</t>
  </si>
  <si>
    <t>Hmoždinka 6 vč. vrutu</t>
  </si>
  <si>
    <t>48</t>
  </si>
  <si>
    <t>20 STAHOVACÍ PÁSEK plast</t>
  </si>
  <si>
    <t>49</t>
  </si>
  <si>
    <t>35 STAHOVACÍ PÁSEK plast</t>
  </si>
  <si>
    <t>50</t>
  </si>
  <si>
    <t>Páska nerezová stahovací do 1m vč. spony</t>
  </si>
  <si>
    <t>TRUBKY A KRABICE</t>
  </si>
  <si>
    <t>51</t>
  </si>
  <si>
    <t>Krabice přístrojová hluboká - pod omítku 68</t>
  </si>
  <si>
    <t>52</t>
  </si>
  <si>
    <t>Krabice přístrojová lištová pro dvojzásuvky</t>
  </si>
  <si>
    <t>53</t>
  </si>
  <si>
    <t>Krabice přístrojová hluboká - pod omítku 68 pro spojení (rámečky)</t>
  </si>
  <si>
    <t>54</t>
  </si>
  <si>
    <t>Krabice odbočná 68 se svorkovnicí s víčkem pod omítku</t>
  </si>
  <si>
    <t>55</t>
  </si>
  <si>
    <t>Krabice odbočná 97 se svorkovnicí s víčkem pod omítku</t>
  </si>
  <si>
    <t>56</t>
  </si>
  <si>
    <t>Krabice odbočná průchozí 125 s víčkem pod omítku</t>
  </si>
  <si>
    <t>57</t>
  </si>
  <si>
    <t>Krabice odbočná s víkem pod om. velikost 250/1 (rozměry 234x176x79)</t>
  </si>
  <si>
    <t>58</t>
  </si>
  <si>
    <t>Krabicová rozvodka IP65 do 5x4 mm2</t>
  </si>
  <si>
    <t>59</t>
  </si>
  <si>
    <t>Krabicová rozvodka IP65 do 5x6 mm2</t>
  </si>
  <si>
    <t>60</t>
  </si>
  <si>
    <t>Trubka ohebná Ø 20, 350N UV odol., pro teplotní rozsah -40°C až +120°C</t>
  </si>
  <si>
    <t>61</t>
  </si>
  <si>
    <t>Trubka ohebná Ø 25/18,3, střední mech. odol.750N, tmavě šedá, pevně</t>
  </si>
  <si>
    <t>62</t>
  </si>
  <si>
    <t>Trubka ohebná Ø 32/24,3, střední mech. odol.750N, tmavě šedá, pevně</t>
  </si>
  <si>
    <t>63</t>
  </si>
  <si>
    <t>Trubka ohebná Ø 40/31,2, střední mech. odol.750N, tmavě šedá, pevně</t>
  </si>
  <si>
    <t>64</t>
  </si>
  <si>
    <t>100X40 elektroinstalační kanál (2m)</t>
  </si>
  <si>
    <t>TRUBKY VČETNĚ PŘÍCHYTEK (3ks/m)</t>
  </si>
  <si>
    <t>65</t>
  </si>
  <si>
    <t>Trubka tuhá hrdlová PVC 750N 32/28,6 barva tmavě šedá, pevně</t>
  </si>
  <si>
    <t>66</t>
  </si>
  <si>
    <t>Tuhá hrdlová 750N Ø 50/44,3 barva tmavě šedá, pevně</t>
  </si>
  <si>
    <t>67</t>
  </si>
  <si>
    <t>Tuhá hrdlová 750N Ø 50/44,3 UV odol., pro rozsah -40°C až +120°C</t>
  </si>
  <si>
    <t>LIŠTA HRANATÁ DVOJITÝ ZÁMEK- 20X20 + KRYTY</t>
  </si>
  <si>
    <t>68</t>
  </si>
  <si>
    <t>20X20 LIŠTA HRANATÁ (2m v kartonu) - DVOJITÝ ZÁMEK</t>
  </si>
  <si>
    <t>69</t>
  </si>
  <si>
    <t>KRYT 20X20 KONCOVÝ</t>
  </si>
  <si>
    <t>70</t>
  </si>
  <si>
    <t>KRYT 20X20 SPOJOVACÍ</t>
  </si>
  <si>
    <t>71</t>
  </si>
  <si>
    <t>KRYT 20X20 OHYBOVÝ</t>
  </si>
  <si>
    <t>72</t>
  </si>
  <si>
    <t>KRYT 20X20 ODBOČNÝ</t>
  </si>
  <si>
    <t>73</t>
  </si>
  <si>
    <t>KRYT 20X20 ROHOVÝ VNITŘNÍ</t>
  </si>
  <si>
    <t>LIŠTA HRANATÁ DVOJITÝ ZÁMEK- 40X20 + KRYTY</t>
  </si>
  <si>
    <t>74</t>
  </si>
  <si>
    <t>40x20 LIŠTA HRANATÁ (2m v kartonu) - DVOJ. ZÁMEK</t>
  </si>
  <si>
    <t>75</t>
  </si>
  <si>
    <t>40X20 SPOJOVACÍ</t>
  </si>
  <si>
    <t>76</t>
  </si>
  <si>
    <t>40X20 OHYBOVÝ</t>
  </si>
  <si>
    <t>77</t>
  </si>
  <si>
    <t>40X20 ODBOČNÝ</t>
  </si>
  <si>
    <t>KABEL SILOVÝ,IZOLACE PVC</t>
  </si>
  <si>
    <t>78</t>
  </si>
  <si>
    <t>CYKY-J 3x1.5 , pevně</t>
  </si>
  <si>
    <t>79</t>
  </si>
  <si>
    <t>CYKY-O 3x1.5 , pevně</t>
  </si>
  <si>
    <t>80</t>
  </si>
  <si>
    <t>CYKY-C 4x1.5 , pevně</t>
  </si>
  <si>
    <t>81</t>
  </si>
  <si>
    <t>CYKY-J 3x2.5 , pevně</t>
  </si>
  <si>
    <t>82</t>
  </si>
  <si>
    <t>CYKY-O 3x2.5 , pevně</t>
  </si>
  <si>
    <t>83</t>
  </si>
  <si>
    <t>CYKY-J 5x2.5 , pevně</t>
  </si>
  <si>
    <t>84</t>
  </si>
  <si>
    <t>CYKY-J 5x4 , pevně</t>
  </si>
  <si>
    <t>85</t>
  </si>
  <si>
    <t>CYKY-J 5x6 , pevně</t>
  </si>
  <si>
    <t>86</t>
  </si>
  <si>
    <t>CYKY-J 5x10 mm2 , pevně</t>
  </si>
  <si>
    <t>87</t>
  </si>
  <si>
    <t>CYKY-J 5x16 mm2, pevně</t>
  </si>
  <si>
    <t>88</t>
  </si>
  <si>
    <t>CYKY-J 5x25, pevně</t>
  </si>
  <si>
    <t>89</t>
  </si>
  <si>
    <t>CYKY-J 5x35 , pevně</t>
  </si>
  <si>
    <t>90</t>
  </si>
  <si>
    <t>CYKY-J 5x50 , pevně</t>
  </si>
  <si>
    <t>91</t>
  </si>
  <si>
    <t>CYKY-J 3x150+70, pevně</t>
  </si>
  <si>
    <t>92</t>
  </si>
  <si>
    <t>Doprava kabelu, vrácení bubnu</t>
  </si>
  <si>
    <t>KABEL S FUNKČNÍ SCHOPNOSTÍ PROTI OHNI, NESTÍNĚNÝ</t>
  </si>
  <si>
    <t>93</t>
  </si>
  <si>
    <t>1-CHKE-V 3x1.5, pevně</t>
  </si>
  <si>
    <t>ŠŇŮRA STŘEDNÍ, vodiče</t>
  </si>
  <si>
    <t>94</t>
  </si>
  <si>
    <t>H07V-K 1č mm2, protah. vodič</t>
  </si>
  <si>
    <t>95</t>
  </si>
  <si>
    <t>H05VV-F 3Gx2.5 mm2,volně (CYSY)</t>
  </si>
  <si>
    <t>Jednožilové vodiče pro pevné uložení</t>
  </si>
  <si>
    <t>96</t>
  </si>
  <si>
    <t>H07V-U 4 mm2, zž, pevně</t>
  </si>
  <si>
    <t>97</t>
  </si>
  <si>
    <t>H07V-U 6 mm2, zž, pevně</t>
  </si>
  <si>
    <t>98</t>
  </si>
  <si>
    <t>H07V-U 16 mm2, zž, pevně</t>
  </si>
  <si>
    <t>99</t>
  </si>
  <si>
    <t>H07V-K 35mm2, zž, pevně</t>
  </si>
  <si>
    <t>100</t>
  </si>
  <si>
    <t>H07V-K 50 zž (CYA) , pevně</t>
  </si>
  <si>
    <t>101</t>
  </si>
  <si>
    <t>VO7S-K (CSA) 16zž, pevně</t>
  </si>
  <si>
    <t>UKONČENÍ KABELŮ DO</t>
  </si>
  <si>
    <t>102</t>
  </si>
  <si>
    <t xml:space="preserve"> 4x6  mm2</t>
  </si>
  <si>
    <t>103</t>
  </si>
  <si>
    <t xml:space="preserve"> 5x10  mm2</t>
  </si>
  <si>
    <t>104</t>
  </si>
  <si>
    <t xml:space="preserve"> 5x16  mm2</t>
  </si>
  <si>
    <t>105</t>
  </si>
  <si>
    <t xml:space="preserve"> 5x25  mm2</t>
  </si>
  <si>
    <t>106</t>
  </si>
  <si>
    <t>5x 35  mm2</t>
  </si>
  <si>
    <t>107</t>
  </si>
  <si>
    <t>5x 50 mm2</t>
  </si>
  <si>
    <t>108</t>
  </si>
  <si>
    <t>4x 240 mm2</t>
  </si>
  <si>
    <t>UKONČENÍ VODIČŮ NA SVORKOVNICI</t>
  </si>
  <si>
    <t>109</t>
  </si>
  <si>
    <t xml:space="preserve"> Do  16 mm2</t>
  </si>
  <si>
    <t>110</t>
  </si>
  <si>
    <t xml:space="preserve"> Do  35 mm2</t>
  </si>
  <si>
    <t>111</t>
  </si>
  <si>
    <t xml:space="preserve"> Do  50 mm2</t>
  </si>
  <si>
    <t>POPISNÝ ŠTÍTEK</t>
  </si>
  <si>
    <t>112</t>
  </si>
  <si>
    <t>Na kabely, plast</t>
  </si>
  <si>
    <t>KABELOVÁ SPOJKA</t>
  </si>
  <si>
    <t>113</t>
  </si>
  <si>
    <t>na plastové kabely 3x1,5, 3x2,5</t>
  </si>
  <si>
    <t>114</t>
  </si>
  <si>
    <t>na plastové kabely do 5x4</t>
  </si>
  <si>
    <t>115</t>
  </si>
  <si>
    <t>na plastové kabely do 5x16</t>
  </si>
  <si>
    <t>KONCOVKA STANICNI 1kV</t>
  </si>
  <si>
    <t>116</t>
  </si>
  <si>
    <t>do 4x240mm2</t>
  </si>
  <si>
    <t>SVORKOVNICE KRABICOVÁ</t>
  </si>
  <si>
    <t>117</t>
  </si>
  <si>
    <t>3x1-2,5mm2</t>
  </si>
  <si>
    <t>118</t>
  </si>
  <si>
    <t>4x1-2,5mm2</t>
  </si>
  <si>
    <t>119</t>
  </si>
  <si>
    <t>5x1-2,5mm2</t>
  </si>
  <si>
    <t>Montáž rozváděčů, osazení do niky, zapravení</t>
  </si>
  <si>
    <t>120</t>
  </si>
  <si>
    <t>Montáž rozvaděčů zapuštěných do rozměrů 800x600x200 s požár. odol.</t>
  </si>
  <si>
    <t>121</t>
  </si>
  <si>
    <t>Plastových 20 kg  nástěnných</t>
  </si>
  <si>
    <t>122</t>
  </si>
  <si>
    <t>Skříňový oceloplechových do 150 kg</t>
  </si>
  <si>
    <t>EKVIPOT. SVORKOVNICE, SVORKY</t>
  </si>
  <si>
    <t>123</t>
  </si>
  <si>
    <t>Hlavní vč. krytu nástěnná</t>
  </si>
  <si>
    <t>124</t>
  </si>
  <si>
    <t>Hlavní vč. krytu v krabici zapuštěná</t>
  </si>
  <si>
    <t>125</t>
  </si>
  <si>
    <t>Doplňková PE vč. krytu nástěnná</t>
  </si>
  <si>
    <t>126</t>
  </si>
  <si>
    <t>Svorka Cu pás. 20x500x0,5mm vč. svorky</t>
  </si>
  <si>
    <t>127</t>
  </si>
  <si>
    <t>Svorky a oka pro pospojování</t>
  </si>
  <si>
    <t>128</t>
  </si>
  <si>
    <t>Uzemňovací svorka na trubky/potrubí 17,2 mm, nerez</t>
  </si>
  <si>
    <t>129</t>
  </si>
  <si>
    <t>Uzemňovací svorka na trubky/potrubí 21,3 mm, nerez</t>
  </si>
  <si>
    <t>130</t>
  </si>
  <si>
    <t>Uzemňovací svorka na trubky/potrubí 26,9 mm, nerez</t>
  </si>
  <si>
    <t>UTĚSŇOVACÍ HMOTY, IZOLAČNÍ MATERIÁLY</t>
  </si>
  <si>
    <t>131</t>
  </si>
  <si>
    <t>Silikonový tmel, kartuš 330ml</t>
  </si>
  <si>
    <t>132</t>
  </si>
  <si>
    <t>Silikonový tmel, kartuš 330ml venkovní, UV odolný</t>
  </si>
  <si>
    <t>133</t>
  </si>
  <si>
    <t>Sádra štukatérská bílá</t>
  </si>
  <si>
    <t>PROTIPOŽÁRNÍ MATERIÁL ODOLNOST EI45</t>
  </si>
  <si>
    <t>134</t>
  </si>
  <si>
    <t>Pěna cartouche 700 ml</t>
  </si>
  <si>
    <t>135</t>
  </si>
  <si>
    <t>Výplňová hmota průstupů, cartouche 310 ml</t>
  </si>
  <si>
    <t>136</t>
  </si>
  <si>
    <t>Deska minerální tl. 12mm</t>
  </si>
  <si>
    <t>m²</t>
  </si>
  <si>
    <t>137</t>
  </si>
  <si>
    <t>Protipožání materiál do kabelových průstupů - výplňová hmota</t>
  </si>
  <si>
    <t>m³</t>
  </si>
  <si>
    <t>SVÍTIDLA</t>
  </si>
  <si>
    <t>KOMPONENTY JSOU SPECIFIKOVÁNY V KNIZE VÝROBKŮ</t>
  </si>
  <si>
    <t>138</t>
  </si>
  <si>
    <t>Svítidla stmívatelná LED 90W, 4000°K - herecké učebny, ozn. A</t>
  </si>
  <si>
    <t>139</t>
  </si>
  <si>
    <t>Atypický závěs pro svítidla ozn. A v m.č. 406</t>
  </si>
  <si>
    <t>140</t>
  </si>
  <si>
    <t>Svítidla stmívatelná LED 45W, 4000°K - herecká učebna 407A, ozn. B</t>
  </si>
  <si>
    <t>141</t>
  </si>
  <si>
    <t>Svítidla stmívatelná LED, 32W, 4000°K, 600x600 - chodby, ozn. C</t>
  </si>
  <si>
    <t>142</t>
  </si>
  <si>
    <t>Modul pro systém řízení osvětlení - širokopásmový vysílač</t>
  </si>
  <si>
    <t>143</t>
  </si>
  <si>
    <t>Vysílací modul pro systém řízení osvětlení pro ovladače</t>
  </si>
  <si>
    <t>144</t>
  </si>
  <si>
    <t>Centrální řídící jednotka WIFI s rádiovým ovl., GSM brána vč. software</t>
  </si>
  <si>
    <t>145</t>
  </si>
  <si>
    <t>Oživení a nastavení řídícího systému osvětlení s rádiovým řízením</t>
  </si>
  <si>
    <t>146</t>
  </si>
  <si>
    <t>Svítidlo nouzové LED, hranaté, přisazené, 1W, čočky z PMMA, ozn. NO</t>
  </si>
  <si>
    <t>147</t>
  </si>
  <si>
    <t>Modul diagnostiky a dálkového rádiového řízení pro svítidlo ozn. NO</t>
  </si>
  <si>
    <t>Výklopné LED svítidlo nástěnné, přisazené pro kuch. linky</t>
  </si>
  <si>
    <t>148</t>
  </si>
  <si>
    <t>10W, s vypínačem, IP20, 58,4 x 2,8 x 8,4cm, stíbrné</t>
  </si>
  <si>
    <t>LED svítidlo nástěnné / nástropní do skladu 1.PP a RD1</t>
  </si>
  <si>
    <t>149</t>
  </si>
  <si>
    <t>15W, IP65, Ø 260 cm, ozn. D</t>
  </si>
  <si>
    <t>ÚPRAVY STÁVAJÍCÍCH RAMP PRO ZÁVĚSY A REFLEKTORY</t>
  </si>
  <si>
    <t>150</t>
  </si>
  <si>
    <t>Nátěr stáv. ramp pro reflektory na černo, 2x nátěr, m.č. 4, 302</t>
  </si>
  <si>
    <t>151</t>
  </si>
  <si>
    <t>Nátěr stáv. ramp pro reflektory na černo, 2x nátěr, m.č. 2, 301</t>
  </si>
  <si>
    <t>152</t>
  </si>
  <si>
    <t>Očištění stávajícího nátěru, hrubé, odmaštění</t>
  </si>
  <si>
    <t>153</t>
  </si>
  <si>
    <t>Příplatek za práce ve výšce nad 3 m, žebřík / plošina</t>
  </si>
  <si>
    <t>154</t>
  </si>
  <si>
    <t>Úprava sv. ramp, demontáž krátkých nosníků</t>
  </si>
  <si>
    <t>155</t>
  </si>
  <si>
    <t>Úprava sv. ramp, fixace čtyř příčných nosníků (2x / ks) ke stropu</t>
  </si>
  <si>
    <t>ÚPRAVY VE SVĚTELNÉ LAB. A  ATELIERU DRAM. A REŽIE</t>
  </si>
  <si>
    <t>156</t>
  </si>
  <si>
    <t>Nátěr úložných prvků ovladačů a kabelů na černo, 2x nátěr, m.č. 17, 407A</t>
  </si>
  <si>
    <t>m2</t>
  </si>
  <si>
    <t>SPÍNAČE A OVLADAČE S KRYTEM POD OM. VČ. RÁMEČKU</t>
  </si>
  <si>
    <t>157</t>
  </si>
  <si>
    <t>Spínač jednopólový; řazení 1, barva bílá</t>
  </si>
  <si>
    <t>OVLÁDAČ IP 54 (PLAST)</t>
  </si>
  <si>
    <t>158</t>
  </si>
  <si>
    <t>Spínač č. 1 nástěnný</t>
  </si>
  <si>
    <t>TLAČ. OVLADAČE S KRYTEM POD OM. BARVA ANTRACIT</t>
  </si>
  <si>
    <t>159</t>
  </si>
  <si>
    <t>Ovládač zapínací dvojitý; řazení 1/0 + 1/0</t>
  </si>
  <si>
    <t>160</t>
  </si>
  <si>
    <t>Spínač žaluziový 1/0+1/0 s blokováním</t>
  </si>
  <si>
    <t>RÁMEČEK JEDNONÁSOBNÝ PRO TLAČÍTKOVÉ OVLADAČE</t>
  </si>
  <si>
    <t>161</t>
  </si>
  <si>
    <t>jednonásobný; b. antracitová</t>
  </si>
  <si>
    <t>RÁMEČEK DVOJNÁSOBNÝ PRO TLAČÍTKOVÉ OVLADAČE</t>
  </si>
  <si>
    <t>162</t>
  </si>
  <si>
    <t>Dvojnásobný vodorovný; barva antracitová</t>
  </si>
  <si>
    <t>SPÍNAČ TROJPÓLOVÝ, IP 65 (IP 65)</t>
  </si>
  <si>
    <t>163</t>
  </si>
  <si>
    <t>Spínač trojpólový IP 65, 63 A; řazení 3; b. šedá, otočný knoflík</t>
  </si>
  <si>
    <t>OVLADAČ NOUZ. ZASTAVENÍ S FUNKCÍ PROTI PŘELSTĚNÍ</t>
  </si>
  <si>
    <t>164</t>
  </si>
  <si>
    <t>s aretací 22mm, odblokovat klíčem, 2 V + 1 Z, rudý knoflík ∅40, 4x klíče</t>
  </si>
  <si>
    <t>KRABICE PRO TLAČÍTKO 108X180X100 mm, IP55, ŽLUTÁ</t>
  </si>
  <si>
    <t>165</t>
  </si>
  <si>
    <t>Pro hlavice do otvoru o průměru 22 mm, 4x klíče</t>
  </si>
  <si>
    <t>GRAVÍROVANÁ TABULKA "TOTAL STOP" a "CENTRAL STOP"</t>
  </si>
  <si>
    <t>166</t>
  </si>
  <si>
    <t>Kovová s popisem dle textů v TZ</t>
  </si>
  <si>
    <t>ZÁSUVKY DO PARAPETNÍHO KANÁLU</t>
  </si>
  <si>
    <t>167</t>
  </si>
  <si>
    <t>Jednonásob. 45x45, s ochr.kolíkem, řazení 2P+PE; b.bílá / bílá</t>
  </si>
  <si>
    <t>ZÁSUVKY KOMPLETNÍ</t>
  </si>
  <si>
    <t>168</t>
  </si>
  <si>
    <t>Zás.jednonásobná, s ochr.kolíkem, s clonkami; řazení 2P+PE; b.bílá / bílá</t>
  </si>
  <si>
    <t>169</t>
  </si>
  <si>
    <t>Zás.dvojnásobná, s ochr.kolíky, s natočenou dutinou, s clonkami; b bílá</t>
  </si>
  <si>
    <t>ZÁSUVKA  IP 55, NÁSTĚNNÁ S PRŮCHODKOU</t>
  </si>
  <si>
    <t>170</t>
  </si>
  <si>
    <t>Jednonásobná, ochr. kolík, víčko; 2P+PE, Al krabice</t>
  </si>
  <si>
    <t>ZÁSUVKA NN DO HOŘLAVÝCH PODKLADŮ B AŽ F</t>
  </si>
  <si>
    <t>171</t>
  </si>
  <si>
    <t>Jednonásobná s ochr. kolíkem, s clonkami, s víčkem; 2P+PE; b. béžová</t>
  </si>
  <si>
    <t>ZÁSUVKOVÉ BLOKY, AL TĚLO, PŘIPEVNĚNÍ NA STĚNU</t>
  </si>
  <si>
    <t>172</t>
  </si>
  <si>
    <t>Blok se 6 zásuvkami 2P + T, popis viz Kniha výrobků</t>
  </si>
  <si>
    <t>ZÁSUVKA SPOJOVACÍ PRŮMYSLOVÁ,  IP 67</t>
  </si>
  <si>
    <t>173</t>
  </si>
  <si>
    <t>Zásuvka průmyslová, spojovací; řazení 3P+N+PE; b. IP 67, 16 A</t>
  </si>
  <si>
    <t>DETEKTOR PŘÍTOMNOSTI, NÁSTROPNÍ VF DETEKTOR</t>
  </si>
  <si>
    <t>174</t>
  </si>
  <si>
    <t>nastavení citlivosti a zpoždění, 5s-15min; b. bílá 360°, 2kW, v.2,5-3,5m</t>
  </si>
  <si>
    <t>PRÁCE NA EL. INSTALACÍCH MIMO CENÍKOVÉ POLOŽKY</t>
  </si>
  <si>
    <t>175</t>
  </si>
  <si>
    <t>Uprava el. instalace dle upřesnění uživatelem</t>
  </si>
  <si>
    <t>HODINOVE ZUCTOVACI SAZBY</t>
  </si>
  <si>
    <t>176</t>
  </si>
  <si>
    <t>Úprava zapojení nouzového osvětlení, napojení na stávající okruhy</t>
  </si>
  <si>
    <t>177</t>
  </si>
  <si>
    <t>Příprava ke komplexni zkoušce</t>
  </si>
  <si>
    <t>178</t>
  </si>
  <si>
    <t>Zabezpeceni pracoviste</t>
  </si>
  <si>
    <t>179</t>
  </si>
  <si>
    <t>Zmapování stáv. zapojení funkčních okruhů, popisy vývodů do rozvaděčů</t>
  </si>
  <si>
    <t>KOORDINAČNÍ PRÁCE</t>
  </si>
  <si>
    <t>180</t>
  </si>
  <si>
    <t>s uživatelem v místnostech s instalací</t>
  </si>
  <si>
    <t>181</t>
  </si>
  <si>
    <t>s ostatními profesemi</t>
  </si>
  <si>
    <t>182</t>
  </si>
  <si>
    <t>Napojeni na stavajici zarizeni</t>
  </si>
  <si>
    <t>183</t>
  </si>
  <si>
    <t>Montáž mimo ceníkové položky</t>
  </si>
  <si>
    <t>PROVEDENI REVIZNICH ZKOUSEK</t>
  </si>
  <si>
    <t>184</t>
  </si>
  <si>
    <t xml:space="preserve"> Revizni technik silnoproud</t>
  </si>
  <si>
    <t>VYPRACOVÁNÍ PROJEKTU SKUTEČNÉHO PROVEDENÍ SILNOPROUD</t>
  </si>
  <si>
    <t>2x tisk podoba a 1x digitál dle zaměř. při provádění prací a změn</t>
  </si>
  <si>
    <t>během stavby  - součást vedlejších nákladů stavby (95 hod)</t>
  </si>
  <si>
    <t>185</t>
  </si>
  <si>
    <t>Podružný materiál</t>
  </si>
  <si>
    <t>Elektromontáže - celkem</t>
  </si>
  <si>
    <t>Zednická výpomoc pro elektro</t>
  </si>
  <si>
    <t>OCHRANA PROTI PRACHU</t>
  </si>
  <si>
    <t>186</t>
  </si>
  <si>
    <t>zakrývací fólie</t>
  </si>
  <si>
    <t>ZEDNICKÁ VÝPOMOC</t>
  </si>
  <si>
    <t>187</t>
  </si>
  <si>
    <t>pro elektromontáže</t>
  </si>
  <si>
    <t>OSTATNÍ PRÁCE</t>
  </si>
  <si>
    <t>188</t>
  </si>
  <si>
    <t>Příplatek pro práci ve výškách nad 2,5 m na žebříku</t>
  </si>
  <si>
    <t>189</t>
  </si>
  <si>
    <t>Montážní plošina, výška 2,5 m</t>
  </si>
  <si>
    <t>LEŠENÍ LEHKÉ PRACOVNÍ VE SCHODIŠTI O VÝŠCE LEŠENOVÉ</t>
  </si>
  <si>
    <t>190</t>
  </si>
  <si>
    <t>Podlahy do 3.5 m</t>
  </si>
  <si>
    <t>VRTÁNÍ DIAMANT. KORUNKOU KAPES VE ZDIVU</t>
  </si>
  <si>
    <t>191</t>
  </si>
  <si>
    <t>na krabice D68 s odsáváním prachu</t>
  </si>
  <si>
    <t>192</t>
  </si>
  <si>
    <t>na krabice D100 s odsáváním prachu</t>
  </si>
  <si>
    <t>VRTÁNÍ DIAMANT. KORUNKOU, ZAROVNÁNÍ KAPES VE ZDIVU</t>
  </si>
  <si>
    <t>193</t>
  </si>
  <si>
    <t>hranaté niky do 3 dm2, do hl. 100mm</t>
  </si>
  <si>
    <t>194</t>
  </si>
  <si>
    <t>hranaté niky do 15 dm2, do hl. 100mm</t>
  </si>
  <si>
    <t>195</t>
  </si>
  <si>
    <t>hranaté niky do 30 dm2, do hl. 200mm</t>
  </si>
  <si>
    <t>VYROVNÁVÁNÍ A ÚPRAVA ZÁKLADU PRO ROZVADĚČ RH</t>
  </si>
  <si>
    <t>196</t>
  </si>
  <si>
    <t xml:space="preserve"> Hl. 150 mm, plocha do 2m² vč. materiálu</t>
  </si>
  <si>
    <t>BOURACÍ PRÁCE, ZAPRAVENÍ, ZDI CIHELNÉ</t>
  </si>
  <si>
    <t>197</t>
  </si>
  <si>
    <t>vývody z rozvaděčů (stoupaček, podhledů, ...), otvor do 200x50</t>
  </si>
  <si>
    <t>198</t>
  </si>
  <si>
    <t>vývody z rozvaděčů (stoupaček, podhledů, ...), otvor do 500x100</t>
  </si>
  <si>
    <t>BOURACÍ PRÁCE, ZAPRAVENÍ, U SDK NÁTĚR STEN</t>
  </si>
  <si>
    <t>199</t>
  </si>
  <si>
    <t>vývody z rozvaděčů (stoupaček, podhledů, ...), otvor do 100x50</t>
  </si>
  <si>
    <t>200</t>
  </si>
  <si>
    <t>Zapravení SDK stěn a podhledů po dodat. uložení kabeláže</t>
  </si>
  <si>
    <t>ŘEZÁNÍ RÝH VE ZDIVU CIHELNÉM - HLOUBKA 30mm</t>
  </si>
  <si>
    <t>201</t>
  </si>
  <si>
    <t xml:space="preserve"> Sire 30 mm</t>
  </si>
  <si>
    <t>202</t>
  </si>
  <si>
    <t xml:space="preserve"> Sire 70 mm</t>
  </si>
  <si>
    <t>203</t>
  </si>
  <si>
    <t xml:space="preserve"> Sire 100 mm</t>
  </si>
  <si>
    <t>ŘEZÁNÍ RÝH VE ZDIVU CIHELNEM</t>
  </si>
  <si>
    <t>204</t>
  </si>
  <si>
    <t>Drážka v cihelné stěně do 50x50</t>
  </si>
  <si>
    <t>205</t>
  </si>
  <si>
    <t>Drážka v cihelné stěně do 100x50</t>
  </si>
  <si>
    <t>206</t>
  </si>
  <si>
    <t>Drážka v cihelné stěně do 150x50</t>
  </si>
  <si>
    <t>207</t>
  </si>
  <si>
    <t>Drážka v cihelné stěně do 200x70</t>
  </si>
  <si>
    <t>208</t>
  </si>
  <si>
    <t>Drážka v cihelné stěně do 300x70</t>
  </si>
  <si>
    <t>ZŘÍZENÍ RÝH PRO VODIČE V OMÍTCE STROPU</t>
  </si>
  <si>
    <t>209</t>
  </si>
  <si>
    <t xml:space="preserve"> Šire 30 mm</t>
  </si>
  <si>
    <t>ZŘÍZENÍ PRŮSTUPU DRÁŽKY STROPEM</t>
  </si>
  <si>
    <t>210</t>
  </si>
  <si>
    <t>Otvor drážky do 3 dm², hl. do 0,6m</t>
  </si>
  <si>
    <t>VRTÁNÍ OTVORŮ VE ZDIVU CIHELNEM</t>
  </si>
  <si>
    <t>211</t>
  </si>
  <si>
    <t>Pro jednotlivé kabely do 30mm, délka  do 300mm</t>
  </si>
  <si>
    <t>VRTÁNÍ A VYSEKANI OTVORŮ VE ZDIVU CIHELNEM</t>
  </si>
  <si>
    <t>212</t>
  </si>
  <si>
    <t>Průraz cihelné zdivo do 80mm, délka  do 600mm</t>
  </si>
  <si>
    <t>213</t>
  </si>
  <si>
    <t>Průraz cihelné zdivo do 80mm, délka  do 400mm</t>
  </si>
  <si>
    <t>214</t>
  </si>
  <si>
    <t>Průraz cihelné zdivo do 80mm, délka  do 200mm</t>
  </si>
  <si>
    <t>215</t>
  </si>
  <si>
    <t>Průraz cihelné zdivo 150x100, délka  do 600mm</t>
  </si>
  <si>
    <t>HRUBA VYPLN RYH MALTOU</t>
  </si>
  <si>
    <t>216</t>
  </si>
  <si>
    <t xml:space="preserve"> Jakékoliv šiře</t>
  </si>
  <si>
    <t>OMITKA RYH VE STROPECH MALTOU</t>
  </si>
  <si>
    <t>217</t>
  </si>
  <si>
    <t xml:space="preserve"> Sire do 150 mm</t>
  </si>
  <si>
    <t>ZAPRAVENÍ DRÁŽEK, PRŮSTUPŮ A NIK</t>
  </si>
  <si>
    <t>218</t>
  </si>
  <si>
    <t>Malta fajnová</t>
  </si>
  <si>
    <t>219</t>
  </si>
  <si>
    <t>Zapravení drážek, úklid</t>
  </si>
  <si>
    <t>ČIŠTĚNÍ BUDOV ZAMETÁNÍM</t>
  </si>
  <si>
    <t>220</t>
  </si>
  <si>
    <t>Suchý a mokrý proces vč. oken</t>
  </si>
  <si>
    <t>PŘESUN SUTI A VYBOURANÉHO MAT.</t>
  </si>
  <si>
    <t>221</t>
  </si>
  <si>
    <t>do kontejneru</t>
  </si>
  <si>
    <t>t</t>
  </si>
  <si>
    <t>DOPRAVA NA SKLÁDKU DO 30m</t>
  </si>
  <si>
    <t>222</t>
  </si>
  <si>
    <t>Do 30km, poplatek, uložení</t>
  </si>
  <si>
    <t>Zednická výpomoc pro elektro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</si>
  <si>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</si>
  <si>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</si>
  <si>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</si>
  <si>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</si>
  <si>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</si>
  <si>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</si>
  <si>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</si>
  <si>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</si>
  <si>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</si>
  <si>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</si>
  <si>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</si>
  <si>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</si>
  <si>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</si>
  <si>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</si>
  <si>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</si>
  <si>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</si>
  <si>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</si>
  <si>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</si>
  <si>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</si>
  <si>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</si>
  <si>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</si>
  <si>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</si>
  <si>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</si>
  <si>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</si>
  <si>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</si>
  <si>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</si>
  <si>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A UDRŽOVACÍ PRÁCE ELEKTROINSTALACE
D.1.4.4 ELEKTROINSTALACE - SILNOPROUD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</si>
</sst>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workbookViewId="0"/>
  </sheetViews>
  <sheetFormatPr defaultRowHeight="15" x14ac:dyDescent="0.25"/>
  <cols>
    <col min="1" max="1" width="39.28515625" style="23" bestFit="1" customWidth="1"/>
    <col min="2" max="2" width="11.28515625" style="24" bestFit="1" customWidth="1"/>
    <col min="3" max="3" width="13.140625" style="24" bestFit="1" customWidth="1"/>
    <col min="4" max="5" width="9.140625" style="1"/>
    <col min="6" max="6" width="4.5703125" style="1" hidden="1" customWidth="1"/>
    <col min="7" max="16384" width="9.140625" style="1"/>
  </cols>
  <sheetData>
    <row r="1" spans="1:6" x14ac:dyDescent="0.25">
      <c r="A1" s="12" t="s">
        <v>0</v>
      </c>
      <c r="B1" s="13" t="s">
        <v>600</v>
      </c>
      <c r="C1" s="13" t="s">
        <v>601</v>
      </c>
      <c r="D1" s="14"/>
      <c r="F1" s="24">
        <f>SUM(Rozpočet!F31,Rozpočet!F34,Rozpočet!F36,Rozpočet!F41,Rozpočet!F45,Rozpočet!F47:F48,Rozpočet!F50,Rozpočet!F53,Rozpočet!F61,Rozpočet!F63,Rozpočet!F72,Rozpočet!F87,Rozpočet!F91,Rozpočet!F98,Rozpočet!F103,Rozpočet!F119,Rozpočet!F121,Rozpočet!F124,Rozpočet!F131,Rozpočet!F139,Rozpočet!F143,Rozpočet!F145,Rozpočet!F149,Rozpočet!F151,Rozpočet!F155,Rozpočet!F159,Rozpočet!F168,Rozpočet!F177:F178,Rozpočet!F189)+SUM(Rozpočet!F191,Rozpočet!F193,Rozpočet!F200,Rozpočet!F202,Rozpočet!F204,Rozpočet!F206,Rozpočet!F209)</f>
        <v>0</v>
      </c>
    </row>
    <row r="2" spans="1:6" x14ac:dyDescent="0.25">
      <c r="A2" s="31" t="s">
        <v>602</v>
      </c>
      <c r="B2" s="32"/>
      <c r="C2" s="32"/>
      <c r="D2" s="14"/>
      <c r="F2" s="24">
        <f>SUM(Rozpočet!H31,Rozpočet!H34,Rozpočet!H36,Rozpočet!H41,Rozpočet!H45,Rozpočet!H47:H48,Rozpočet!H50,Rozpočet!H53,Rozpočet!H61,Rozpočet!H63,Rozpočet!H72,Rozpočet!H87,Rozpočet!H91,Rozpočet!H98,Rozpočet!H103,Rozpočet!H119,Rozpočet!H121,Rozpočet!H124,Rozpočet!H131,Rozpočet!H139,Rozpočet!H143,Rozpočet!H145,Rozpočet!H149,Rozpočet!H151,Rozpočet!H155,Rozpočet!H159,Rozpočet!H168,Rozpočet!H177:H178,Rozpočet!H189)+SUM(Rozpočet!H191,Rozpočet!H193,Rozpočet!H200,Rozpočet!H202,Rozpočet!H204,Rozpočet!H206,Rozpočet!H209)</f>
        <v>0</v>
      </c>
    </row>
    <row r="3" spans="1:6" x14ac:dyDescent="0.25">
      <c r="A3" s="19" t="s">
        <v>603</v>
      </c>
      <c r="B3" s="20">
        <f>(Rozpočet!F29)</f>
        <v>0</v>
      </c>
      <c r="C3" s="20"/>
      <c r="D3" s="14"/>
    </row>
    <row r="4" spans="1:6" x14ac:dyDescent="0.25">
      <c r="A4" s="19" t="s">
        <v>604</v>
      </c>
      <c r="B4" s="20">
        <f>B3 * Parametry!B16 / 100</f>
        <v>0</v>
      </c>
      <c r="C4" s="20">
        <f>B3 * Parametry!B17 / 100</f>
        <v>0</v>
      </c>
      <c r="D4" s="14"/>
    </row>
    <row r="5" spans="1:6" x14ac:dyDescent="0.25">
      <c r="A5" s="19" t="s">
        <v>605</v>
      </c>
      <c r="B5" s="20"/>
      <c r="C5" s="20">
        <f>(Rozpočet!F256) + 0</f>
        <v>0</v>
      </c>
      <c r="D5" s="14"/>
    </row>
    <row r="6" spans="1:6" x14ac:dyDescent="0.25">
      <c r="A6" s="19" t="s">
        <v>606</v>
      </c>
      <c r="B6" s="20"/>
      <c r="C6" s="20">
        <f>(Rozpočet!H29) + (Rozpočet!H256) + 0</f>
        <v>0</v>
      </c>
      <c r="D6" s="14"/>
    </row>
    <row r="7" spans="1:6" x14ac:dyDescent="0.25">
      <c r="A7" s="33" t="s">
        <v>607</v>
      </c>
      <c r="B7" s="34">
        <f>B3 + B4</f>
        <v>0</v>
      </c>
      <c r="C7" s="34">
        <f>C3 + C4 + C5 + C6</f>
        <v>0</v>
      </c>
      <c r="D7" s="14"/>
    </row>
    <row r="8" spans="1:6" x14ac:dyDescent="0.25">
      <c r="A8" s="19" t="s">
        <v>608</v>
      </c>
      <c r="B8" s="20"/>
      <c r="C8" s="20">
        <f>(C5 + C6) * Parametry!B18 / 100</f>
        <v>0</v>
      </c>
      <c r="D8" s="14"/>
    </row>
    <row r="9" spans="1:6" x14ac:dyDescent="0.25">
      <c r="A9" s="19" t="s">
        <v>609</v>
      </c>
      <c r="B9" s="20"/>
      <c r="C9" s="20">
        <f>0 + 0</f>
        <v>0</v>
      </c>
      <c r="D9" s="14"/>
    </row>
    <row r="10" spans="1:6" x14ac:dyDescent="0.25">
      <c r="A10" s="19" t="s">
        <v>502</v>
      </c>
      <c r="B10" s="20"/>
      <c r="C10" s="20">
        <f>(Rozpočet!F316) + (Rozpočet!H316)</f>
        <v>0</v>
      </c>
      <c r="D10" s="14"/>
    </row>
    <row r="11" spans="1:6" x14ac:dyDescent="0.25">
      <c r="A11" s="19" t="s">
        <v>610</v>
      </c>
      <c r="B11" s="20"/>
      <c r="C11" s="20">
        <f>(C9 + C10) * Parametry!B19 / 100</f>
        <v>0</v>
      </c>
      <c r="D11" s="14"/>
    </row>
    <row r="12" spans="1:6" x14ac:dyDescent="0.25">
      <c r="A12" s="33" t="s">
        <v>611</v>
      </c>
      <c r="B12" s="34">
        <f>B7</f>
        <v>0</v>
      </c>
      <c r="C12" s="34">
        <f>C7 + C8 + C9 + C10 + C11</f>
        <v>0</v>
      </c>
      <c r="D12" s="14"/>
    </row>
    <row r="13" spans="1:6" x14ac:dyDescent="0.25">
      <c r="A13" s="19" t="s">
        <v>612</v>
      </c>
      <c r="B13" s="20"/>
      <c r="C13" s="20">
        <f>(B12 + C12) * Parametry!B20 / 100</f>
        <v>0</v>
      </c>
      <c r="D13" s="14"/>
    </row>
    <row r="14" spans="1:6" x14ac:dyDescent="0.25">
      <c r="A14" s="19" t="s">
        <v>613</v>
      </c>
      <c r="B14" s="20"/>
      <c r="C14" s="20">
        <f>(B12 + C12) * Parametry!B21 / 100</f>
        <v>0</v>
      </c>
      <c r="D14" s="14"/>
    </row>
    <row r="15" spans="1:6" x14ac:dyDescent="0.25">
      <c r="A15" s="19" t="s">
        <v>614</v>
      </c>
      <c r="B15" s="20"/>
      <c r="C15" s="20">
        <f>(B7 + C7) * Parametry!B22 / 100</f>
        <v>0</v>
      </c>
      <c r="D15" s="14"/>
    </row>
    <row r="16" spans="1:6" x14ac:dyDescent="0.25">
      <c r="A16" s="31" t="s">
        <v>615</v>
      </c>
      <c r="B16" s="32"/>
      <c r="C16" s="32">
        <f>B12 + C12 + C13 + C14 + C15</f>
        <v>0</v>
      </c>
      <c r="D16" s="14"/>
    </row>
    <row r="17" spans="1:4" x14ac:dyDescent="0.25">
      <c r="A17" s="19" t="s">
        <v>14</v>
      </c>
      <c r="B17" s="20"/>
      <c r="C17" s="20"/>
      <c r="D17" s="14"/>
    </row>
    <row r="18" spans="1:4" x14ac:dyDescent="0.25">
      <c r="A18" s="31" t="s">
        <v>616</v>
      </c>
      <c r="B18" s="32"/>
      <c r="C18" s="32"/>
      <c r="D18" s="14"/>
    </row>
    <row r="19" spans="1:4" x14ac:dyDescent="0.25">
      <c r="A19" s="19" t="s">
        <v>617</v>
      </c>
      <c r="B19" s="20"/>
      <c r="C19" s="20">
        <f>C12 * Parametry!B23 / 100</f>
        <v>0</v>
      </c>
      <c r="D19" s="14"/>
    </row>
    <row r="20" spans="1:4" x14ac:dyDescent="0.25">
      <c r="A20" s="19" t="s">
        <v>618</v>
      </c>
      <c r="B20" s="20"/>
      <c r="C20" s="20">
        <f>C12 * Parametry!B24 / 100</f>
        <v>0</v>
      </c>
      <c r="D20" s="14"/>
    </row>
    <row r="21" spans="1:4" x14ac:dyDescent="0.25">
      <c r="A21" s="31" t="s">
        <v>619</v>
      </c>
      <c r="B21" s="32"/>
      <c r="C21" s="32">
        <f>C19 + C20</f>
        <v>0</v>
      </c>
      <c r="D21" s="14"/>
    </row>
    <row r="22" spans="1:4" x14ac:dyDescent="0.25">
      <c r="A22" s="19" t="s">
        <v>620</v>
      </c>
      <c r="B22" s="20"/>
      <c r="C22" s="20">
        <f>Parametry!B25 * Parametry!B28 * (C16 * Parametry!B27)^Parametry!B26</f>
        <v>0</v>
      </c>
      <c r="D22" s="14"/>
    </row>
    <row r="23" spans="1:4" x14ac:dyDescent="0.25">
      <c r="A23" s="19" t="s">
        <v>14</v>
      </c>
      <c r="B23" s="20"/>
      <c r="C23" s="20"/>
      <c r="D23" s="14"/>
    </row>
    <row r="24" spans="1:4" x14ac:dyDescent="0.25">
      <c r="A24" s="17" t="s">
        <v>621</v>
      </c>
      <c r="B24" s="18"/>
      <c r="C24" s="18">
        <f>C16 + C21 + C22</f>
        <v>0</v>
      </c>
      <c r="D24" s="14"/>
    </row>
    <row r="25" spans="1:4" x14ac:dyDescent="0.25">
      <c r="A25" s="19" t="s">
        <v>622</v>
      </c>
      <c r="B25" s="20">
        <f>(SUM(Rozpočet!F8:F28)+SUM(Rozpočet!F31:F64,Rozpočet!F66:F171,Rozpočet!F173:F249,Rozpočet!F251:F253,Rozpočet!F255)+SUM(Rozpočet!F258:F315)) + (SUM(Rozpočet!H8:H28)+SUM(Rozpočet!H31:H64,Rozpočet!H66:H171,Rozpočet!H173:H249,Rozpočet!H251:H253,Rozpočet!H255)+SUM(Rozpočet!H258:H315)) + B4 + C4 + C8 + C11 + C13 + C14 + C15 + C21 + C22</f>
        <v>0</v>
      </c>
      <c r="C25" s="20">
        <f>B25 * Parametry!B31 / 100</f>
        <v>0</v>
      </c>
      <c r="D25" s="14"/>
    </row>
    <row r="26" spans="1:4" x14ac:dyDescent="0.25">
      <c r="A26" s="19" t="s">
        <v>623</v>
      </c>
      <c r="B26" s="20">
        <f>(F1+SUM(Rozpočet!F211,Rozpočet!F213,Rozpočet!F215,Rozpočet!F217,Rozpočet!F219,Rozpočet!F221,Rozpočet!F223,Rozpočet!F226,Rozpočet!F228,Rozpočet!F230,Rozpočet!F232,Rozpočet!F234,Rozpočet!F236,Rozpočet!F238,Rozpočet!F243,Rozpočet!F248,Rozpočet!F251:F253)+SUM(Rozpočet!F258,Rozpočet!F260,Rozpočet!F262,Rozpočet!F265,Rozpočet!F267,Rozpočet!F270,Rozpočet!F274,Rozpočet!F276,Rozpočet!F279,Rozpočet!F282,Rozpočet!F286,Rozpočet!F292,Rozpočet!F294,Rozpočet!F296,Rozpočet!F298,Rozpočet!F303,Rozpočet!F305,Rozpočet!F307,Rozpočet!F310,Rozpočet!F312,Rozpočet!F314)) + (F2+SUM(Rozpočet!H211,Rozpočet!H213,Rozpočet!H215,Rozpočet!H217,Rozpočet!H219,Rozpočet!H221,Rozpočet!H223,Rozpočet!H226,Rozpočet!H228,Rozpočet!H230,Rozpočet!H232,Rozpočet!H234,Rozpočet!H236,Rozpočet!H238,Rozpočet!H243,Rozpočet!H248,Rozpočet!H251:H253)+SUM(Rozpočet!H258,Rozpočet!H260,Rozpočet!H262,Rozpočet!H265,Rozpočet!H267,Rozpočet!H270,Rozpočet!H274,Rozpočet!H276,Rozpočet!H279,Rozpočet!H282,Rozpočet!H286,Rozpočet!H292,Rozpočet!H294,Rozpočet!H296,Rozpočet!H298,Rozpočet!H303,Rozpočet!H305,Rozpočet!H307,Rozpočet!H310,Rozpočet!H312,Rozpočet!H314))</f>
        <v>0</v>
      </c>
      <c r="C26" s="20">
        <f>B26 * Parametry!B32 / 100</f>
        <v>0</v>
      </c>
      <c r="D26" s="14"/>
    </row>
    <row r="27" spans="1:4" x14ac:dyDescent="0.25">
      <c r="A27" s="17" t="s">
        <v>624</v>
      </c>
      <c r="B27" s="18"/>
      <c r="C27" s="18">
        <f>C24 + C25 + C26</f>
        <v>0</v>
      </c>
      <c r="D27" s="14"/>
    </row>
    <row r="28" spans="1:4" x14ac:dyDescent="0.25">
      <c r="A28" s="19" t="s">
        <v>14</v>
      </c>
      <c r="B28" s="20"/>
      <c r="C28" s="20"/>
      <c r="D28" s="14"/>
    </row>
    <row r="29" spans="1:4" x14ac:dyDescent="0.25">
      <c r="A29" s="31" t="s">
        <v>625</v>
      </c>
      <c r="B29" s="35" t="s">
        <v>54</v>
      </c>
      <c r="C29" s="35" t="s">
        <v>56</v>
      </c>
      <c r="D29" s="14"/>
    </row>
    <row r="30" spans="1:4" x14ac:dyDescent="0.25">
      <c r="A30" s="19" t="s">
        <v>64</v>
      </c>
      <c r="B30" s="20">
        <f>(Rozpočet!F29)</f>
        <v>0</v>
      </c>
      <c r="C30" s="20">
        <f>(Rozpočet!H29)</f>
        <v>0</v>
      </c>
      <c r="D30" s="14"/>
    </row>
    <row r="31" spans="1:4" x14ac:dyDescent="0.25">
      <c r="A31" s="19" t="s">
        <v>107</v>
      </c>
      <c r="B31" s="20">
        <f>(Rozpočet!F256)</f>
        <v>0</v>
      </c>
      <c r="C31" s="20">
        <f>(Rozpočet!H256)</f>
        <v>0</v>
      </c>
      <c r="D31" s="14"/>
    </row>
    <row r="32" spans="1:4" x14ac:dyDescent="0.25">
      <c r="A32" s="19" t="s">
        <v>502</v>
      </c>
      <c r="B32" s="20">
        <f>(Rozpočet!F316)</f>
        <v>0</v>
      </c>
      <c r="C32" s="20">
        <f>(Rozpočet!H316)</f>
        <v>0</v>
      </c>
      <c r="D32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16"/>
  <sheetViews>
    <sheetView tabSelected="1" workbookViewId="0">
      <selection activeCell="A2" sqref="A2"/>
    </sheetView>
  </sheetViews>
  <sheetFormatPr defaultRowHeight="15" x14ac:dyDescent="0.25"/>
  <cols>
    <col min="1" max="1" width="6.140625" style="23" bestFit="1" customWidth="1"/>
    <col min="2" max="2" width="62" style="23" customWidth="1"/>
    <col min="3" max="3" width="4" style="23" bestFit="1" customWidth="1"/>
    <col min="4" max="4" width="7.85546875" style="24" bestFit="1" customWidth="1"/>
    <col min="5" max="5" width="9.85546875" style="30" bestFit="1" customWidth="1"/>
    <col min="6" max="6" width="13.42578125" style="24" bestFit="1" customWidth="1"/>
    <col min="7" max="7" width="7.85546875" style="30" bestFit="1" customWidth="1"/>
    <col min="8" max="8" width="12.5703125" style="24" bestFit="1" customWidth="1"/>
    <col min="9" max="9" width="13.140625" style="24" bestFit="1" customWidth="1"/>
    <col min="10" max="11" width="9.140625" style="1"/>
    <col min="12" max="12" width="11" style="1" hidden="1" customWidth="1"/>
    <col min="13" max="16384" width="9.140625" style="1"/>
  </cols>
  <sheetData>
    <row r="1" spans="1:12" x14ac:dyDescent="0.25">
      <c r="A1" s="12" t="s">
        <v>51</v>
      </c>
      <c r="B1" s="12" t="s">
        <v>0</v>
      </c>
      <c r="C1" s="12" t="s">
        <v>52</v>
      </c>
      <c r="D1" s="13" t="s">
        <v>53</v>
      </c>
      <c r="E1" s="25" t="s">
        <v>54</v>
      </c>
      <c r="F1" s="13" t="s">
        <v>55</v>
      </c>
      <c r="G1" s="25" t="s">
        <v>56</v>
      </c>
      <c r="H1" s="13" t="s">
        <v>57</v>
      </c>
      <c r="I1" s="13" t="s">
        <v>58</v>
      </c>
      <c r="J1" s="14"/>
      <c r="K1" s="14"/>
      <c r="L1" s="1">
        <f>Parametry!B33/100*F32+Parametry!B33/100*F35+Parametry!B33/100*F37+Parametry!B33/100*F38+Parametry!B33/100*F39+Parametry!B33/100*F40+Parametry!B33/100*F42+Parametry!B33/100*F43+Parametry!B33/100*F44+Parametry!B33/100*F46+Parametry!B34/100*F49+Parametry!B33/100*F51+Parametry!B33/100*F52+Parametry!B33/100*F54+Parametry!B33/100*F55+Parametry!B33/100*F56+Parametry!B33/100*F57+Parametry!B33/100*F58+Parametry!B33/100*F59+Parametry!B33/100*F60+Parametry!B33/100*F62+Parametry!B33/100*F64+Parametry!B33/100*F66</f>
        <v>0</v>
      </c>
    </row>
    <row r="2" spans="1:12" x14ac:dyDescent="0.25">
      <c r="A2" s="15" t="s">
        <v>14</v>
      </c>
      <c r="B2" s="36" t="s">
        <v>59</v>
      </c>
      <c r="C2" s="15" t="s">
        <v>14</v>
      </c>
      <c r="D2" s="16"/>
      <c r="E2" s="26"/>
      <c r="F2" s="16"/>
      <c r="G2" s="26"/>
      <c r="H2" s="16"/>
      <c r="I2" s="16"/>
      <c r="J2" s="14"/>
      <c r="K2" s="14"/>
      <c r="L2" s="1">
        <f>L1+Parametry!B33/100*F67+Parametry!B33/100*F68+Parametry!B33/100*F69+Parametry!B33/100*F70+Parametry!B33/100*F71+Parametry!B33/100*F73+Parametry!B33/100*F74+Parametry!B33/100*F75+Parametry!B33/100*F76+Parametry!B33/100*F77+Parametry!B33/100*F78+Parametry!B33/100*F79+Parametry!B33/100*F80+Parametry!B33/100*F81+Parametry!B33/100*F82+Parametry!B33/100*F83+Parametry!B33/100*F84+Parametry!B33/100*F85+Parametry!B33/100*F86+Parametry!B33/100*F88+Parametry!B33/100*F89+Parametry!B33/100*F90+Parametry!B33/100*F92</f>
        <v>0</v>
      </c>
    </row>
    <row r="3" spans="1:12" ht="39" x14ac:dyDescent="0.25">
      <c r="A3" s="15" t="s">
        <v>14</v>
      </c>
      <c r="B3" s="36" t="s">
        <v>60</v>
      </c>
      <c r="C3" s="15" t="s">
        <v>14</v>
      </c>
      <c r="D3" s="16"/>
      <c r="E3" s="26"/>
      <c r="F3" s="16"/>
      <c r="G3" s="26"/>
      <c r="H3" s="16"/>
      <c r="I3" s="16"/>
      <c r="J3" s="14"/>
      <c r="K3" s="14"/>
      <c r="L3" s="1">
        <f>L2+Parametry!B33/100*F93+Parametry!B33/100*F94+Parametry!B33/100*F95+Parametry!B33/100*F96+Parametry!B33/100*F97+Parametry!B33/100*F99+Parametry!B33/100*F100+Parametry!B33/100*F101+Parametry!B33/100*F102+Parametry!B35/100*F104+Parametry!B35/100*F105+Parametry!B35/100*F106+Parametry!B35/100*F107+Parametry!B35/100*F108+Parametry!B35/100*F109+Parametry!B35/100*F110+Parametry!B35/100*F111+Parametry!B35/100*F112+Parametry!B35/100*F113+Parametry!B33/100*F114+Parametry!B35/100*F115+Parametry!B35/100*F116</f>
        <v>0</v>
      </c>
    </row>
    <row r="4" spans="1:12" ht="26.25" x14ac:dyDescent="0.25">
      <c r="A4" s="15" t="s">
        <v>14</v>
      </c>
      <c r="B4" s="36" t="s">
        <v>61</v>
      </c>
      <c r="C4" s="15" t="s">
        <v>14</v>
      </c>
      <c r="D4" s="16"/>
      <c r="E4" s="26"/>
      <c r="F4" s="16"/>
      <c r="G4" s="26"/>
      <c r="H4" s="16"/>
      <c r="I4" s="16"/>
      <c r="J4" s="14"/>
      <c r="K4" s="14"/>
      <c r="L4" s="1">
        <f>L3+Parametry!B35/100*F117+Parametry!B35/100*F118+Parametry!B34/100*F120+Parametry!B33/100*F122+Parametry!B33/100*F123+Parametry!B33/100*F125+Parametry!B33/100*F126+Parametry!B33/100*F127+Parametry!B33/100*F128+Parametry!B33/100*F129+Parametry!B33/100*F130+Parametry!B33/100*F132+Parametry!B33/100*F133+Parametry!B33/100*F134+Parametry!B33/100*F135+Parametry!B34/100*F136+Parametry!B34/100*F137+Parametry!B34/100*F138+Parametry!B33/100*F140+Parametry!B33/100*F141+Parametry!B33/100*F142+Parametry!B34/100*F144</f>
        <v>0</v>
      </c>
    </row>
    <row r="5" spans="1:12" ht="51.75" x14ac:dyDescent="0.25">
      <c r="A5" s="15" t="s">
        <v>14</v>
      </c>
      <c r="B5" s="36" t="s">
        <v>62</v>
      </c>
      <c r="C5" s="15" t="s">
        <v>14</v>
      </c>
      <c r="D5" s="16"/>
      <c r="E5" s="26"/>
      <c r="F5" s="16"/>
      <c r="G5" s="26"/>
      <c r="H5" s="16"/>
      <c r="I5" s="16"/>
      <c r="J5" s="14"/>
      <c r="K5" s="14"/>
      <c r="L5" s="1">
        <f>L4+Parametry!B33/100*F146+Parametry!B33/100*F147+Parametry!B33/100*F148+Parametry!B34/100*F150+Parametry!B33/100*F152+Parametry!B33/100*F153+Parametry!B33/100*F154+Parametry!B33/100*F157+Parametry!B33/100*F158+Parametry!B33/100*F160+Parametry!B33/100*F161+Parametry!B33/100*F162+Parametry!B33/100*F163+Parametry!B33/100*F164+Parametry!B33/100*F165+Parametry!B33/100*F166+Parametry!B33/100*F167+Parametry!B33/100*F169+Parametry!B33/100*F170+Parametry!B33/100*F171+Parametry!B33/100*F173+Parametry!B33/100*F174</f>
        <v>0</v>
      </c>
    </row>
    <row r="6" spans="1:12" ht="51.75" x14ac:dyDescent="0.25">
      <c r="A6" s="15" t="s">
        <v>14</v>
      </c>
      <c r="B6" s="36" t="s">
        <v>63</v>
      </c>
      <c r="C6" s="15" t="s">
        <v>14</v>
      </c>
      <c r="D6" s="16"/>
      <c r="E6" s="26"/>
      <c r="F6" s="16"/>
      <c r="G6" s="26"/>
      <c r="H6" s="16"/>
      <c r="I6" s="16"/>
      <c r="J6" s="14"/>
      <c r="K6" s="14"/>
      <c r="L6" s="1">
        <f>L5+Parametry!B33/100*F175+Parametry!B33/100*F176+Parametry!B33/100*F190+Parametry!B33/100*F192+Parametry!B33/100*F203+Parametry!B33/100*F205+Parametry!B33/100*F207+Parametry!B33/100*F208+Parametry!B33/100*F210+Parametry!B33/100*F212+Parametry!B33/100*F214+Parametry!B34/100*F216+Parametry!B34/100*F218+Parametry!B34/100*F220+Parametry!B33/100*F222+Parametry!B33/100*F224+Parametry!B33/100*F225+Parametry!B33/100*F227+Parametry!B33/100*F229+Parametry!B33/100*F231+Parametry!B33/100*F233+Parametry!B33/100*F235</f>
        <v>0</v>
      </c>
    </row>
    <row r="7" spans="1:12" x14ac:dyDescent="0.25">
      <c r="A7" s="17" t="s">
        <v>14</v>
      </c>
      <c r="B7" s="17" t="s">
        <v>64</v>
      </c>
      <c r="C7" s="17" t="s">
        <v>14</v>
      </c>
      <c r="D7" s="18"/>
      <c r="E7" s="27"/>
      <c r="F7" s="18"/>
      <c r="G7" s="27"/>
      <c r="H7" s="18"/>
      <c r="I7" s="18"/>
      <c r="J7" s="14"/>
      <c r="K7" s="14"/>
    </row>
    <row r="8" spans="1:12" x14ac:dyDescent="0.25">
      <c r="A8" s="19" t="s">
        <v>65</v>
      </c>
      <c r="B8" s="19" t="s">
        <v>66</v>
      </c>
      <c r="C8" s="19" t="s">
        <v>67</v>
      </c>
      <c r="D8" s="20">
        <v>1</v>
      </c>
      <c r="E8" s="28"/>
      <c r="F8" s="20">
        <f t="shared" ref="F8:F28" si="0">D8*E8</f>
        <v>0</v>
      </c>
      <c r="G8" s="28">
        <v>0</v>
      </c>
      <c r="H8" s="20">
        <f t="shared" ref="H8:H28" si="1">D8*G8</f>
        <v>0</v>
      </c>
      <c r="I8" s="20">
        <f t="shared" ref="I8:I28" si="2">F8+H8</f>
        <v>0</v>
      </c>
      <c r="J8" s="14"/>
      <c r="K8" s="14"/>
    </row>
    <row r="9" spans="1:12" x14ac:dyDescent="0.25">
      <c r="A9" s="19" t="s">
        <v>68</v>
      </c>
      <c r="B9" s="19" t="s">
        <v>69</v>
      </c>
      <c r="C9" s="19" t="s">
        <v>67</v>
      </c>
      <c r="D9" s="20">
        <v>1</v>
      </c>
      <c r="E9" s="28"/>
      <c r="F9" s="20">
        <f t="shared" si="0"/>
        <v>0</v>
      </c>
      <c r="G9" s="28">
        <v>0</v>
      </c>
      <c r="H9" s="20">
        <f t="shared" si="1"/>
        <v>0</v>
      </c>
      <c r="I9" s="20">
        <f t="shared" si="2"/>
        <v>0</v>
      </c>
      <c r="J9" s="14"/>
      <c r="K9" s="14"/>
    </row>
    <row r="10" spans="1:12" x14ac:dyDescent="0.25">
      <c r="A10" s="19" t="s">
        <v>70</v>
      </c>
      <c r="B10" s="19" t="s">
        <v>71</v>
      </c>
      <c r="C10" s="19" t="s">
        <v>67</v>
      </c>
      <c r="D10" s="20">
        <v>1</v>
      </c>
      <c r="E10" s="28"/>
      <c r="F10" s="20">
        <f t="shared" si="0"/>
        <v>0</v>
      </c>
      <c r="G10" s="28">
        <v>0</v>
      </c>
      <c r="H10" s="20">
        <f t="shared" si="1"/>
        <v>0</v>
      </c>
      <c r="I10" s="20">
        <f t="shared" si="2"/>
        <v>0</v>
      </c>
      <c r="J10" s="14"/>
      <c r="K10" s="14"/>
    </row>
    <row r="11" spans="1:12" x14ac:dyDescent="0.25">
      <c r="A11" s="19" t="s">
        <v>72</v>
      </c>
      <c r="B11" s="19" t="s">
        <v>73</v>
      </c>
      <c r="C11" s="19" t="s">
        <v>67</v>
      </c>
      <c r="D11" s="20">
        <v>1</v>
      </c>
      <c r="E11" s="28"/>
      <c r="F11" s="20">
        <f t="shared" si="0"/>
        <v>0</v>
      </c>
      <c r="G11" s="28">
        <v>0</v>
      </c>
      <c r="H11" s="20">
        <f t="shared" si="1"/>
        <v>0</v>
      </c>
      <c r="I11" s="20">
        <f t="shared" si="2"/>
        <v>0</v>
      </c>
      <c r="J11" s="14"/>
      <c r="K11" s="14"/>
    </row>
    <row r="12" spans="1:12" x14ac:dyDescent="0.25">
      <c r="A12" s="19" t="s">
        <v>74</v>
      </c>
      <c r="B12" s="19" t="s">
        <v>75</v>
      </c>
      <c r="C12" s="19" t="s">
        <v>67</v>
      </c>
      <c r="D12" s="20">
        <v>1</v>
      </c>
      <c r="E12" s="28"/>
      <c r="F12" s="20">
        <f t="shared" si="0"/>
        <v>0</v>
      </c>
      <c r="G12" s="28">
        <v>0</v>
      </c>
      <c r="H12" s="20">
        <f t="shared" si="1"/>
        <v>0</v>
      </c>
      <c r="I12" s="20">
        <f t="shared" si="2"/>
        <v>0</v>
      </c>
      <c r="J12" s="14"/>
      <c r="K12" s="14"/>
    </row>
    <row r="13" spans="1:12" x14ac:dyDescent="0.25">
      <c r="A13" s="19" t="s">
        <v>76</v>
      </c>
      <c r="B13" s="19" t="s">
        <v>77</v>
      </c>
      <c r="C13" s="19" t="s">
        <v>67</v>
      </c>
      <c r="D13" s="20">
        <v>1</v>
      </c>
      <c r="E13" s="28"/>
      <c r="F13" s="20">
        <f t="shared" si="0"/>
        <v>0</v>
      </c>
      <c r="G13" s="28">
        <v>0</v>
      </c>
      <c r="H13" s="20">
        <f t="shared" si="1"/>
        <v>0</v>
      </c>
      <c r="I13" s="20">
        <f t="shared" si="2"/>
        <v>0</v>
      </c>
      <c r="J13" s="14"/>
      <c r="K13" s="14"/>
    </row>
    <row r="14" spans="1:12" x14ac:dyDescent="0.25">
      <c r="A14" s="19" t="s">
        <v>78</v>
      </c>
      <c r="B14" s="19" t="s">
        <v>79</v>
      </c>
      <c r="C14" s="19" t="s">
        <v>67</v>
      </c>
      <c r="D14" s="20">
        <v>1</v>
      </c>
      <c r="E14" s="28"/>
      <c r="F14" s="20">
        <f t="shared" si="0"/>
        <v>0</v>
      </c>
      <c r="G14" s="28">
        <v>0</v>
      </c>
      <c r="H14" s="20">
        <f t="shared" si="1"/>
        <v>0</v>
      </c>
      <c r="I14" s="20">
        <f t="shared" si="2"/>
        <v>0</v>
      </c>
      <c r="J14" s="14"/>
      <c r="K14" s="14"/>
    </row>
    <row r="15" spans="1:12" x14ac:dyDescent="0.25">
      <c r="A15" s="19" t="s">
        <v>80</v>
      </c>
      <c r="B15" s="19" t="s">
        <v>81</v>
      </c>
      <c r="C15" s="19" t="s">
        <v>67</v>
      </c>
      <c r="D15" s="20">
        <v>1</v>
      </c>
      <c r="E15" s="28"/>
      <c r="F15" s="20">
        <f t="shared" si="0"/>
        <v>0</v>
      </c>
      <c r="G15" s="28">
        <v>0</v>
      </c>
      <c r="H15" s="20">
        <f t="shared" si="1"/>
        <v>0</v>
      </c>
      <c r="I15" s="20">
        <f t="shared" si="2"/>
        <v>0</v>
      </c>
      <c r="J15" s="14"/>
      <c r="K15" s="14"/>
    </row>
    <row r="16" spans="1:12" x14ac:dyDescent="0.25">
      <c r="A16" s="19" t="s">
        <v>82</v>
      </c>
      <c r="B16" s="19" t="s">
        <v>83</v>
      </c>
      <c r="C16" s="19" t="s">
        <v>67</v>
      </c>
      <c r="D16" s="20">
        <v>1</v>
      </c>
      <c r="E16" s="28"/>
      <c r="F16" s="20">
        <f t="shared" si="0"/>
        <v>0</v>
      </c>
      <c r="G16" s="28">
        <v>0</v>
      </c>
      <c r="H16" s="20">
        <f t="shared" si="1"/>
        <v>0</v>
      </c>
      <c r="I16" s="20">
        <f t="shared" si="2"/>
        <v>0</v>
      </c>
      <c r="J16" s="14"/>
      <c r="K16" s="14"/>
    </row>
    <row r="17" spans="1:11" x14ac:dyDescent="0.25">
      <c r="A17" s="19" t="s">
        <v>84</v>
      </c>
      <c r="B17" s="19" t="s">
        <v>85</v>
      </c>
      <c r="C17" s="19" t="s">
        <v>67</v>
      </c>
      <c r="D17" s="20">
        <v>1</v>
      </c>
      <c r="E17" s="28"/>
      <c r="F17" s="20">
        <f t="shared" si="0"/>
        <v>0</v>
      </c>
      <c r="G17" s="28">
        <v>0</v>
      </c>
      <c r="H17" s="20">
        <f t="shared" si="1"/>
        <v>0</v>
      </c>
      <c r="I17" s="20">
        <f t="shared" si="2"/>
        <v>0</v>
      </c>
      <c r="J17" s="14"/>
      <c r="K17" s="14"/>
    </row>
    <row r="18" spans="1:11" x14ac:dyDescent="0.25">
      <c r="A18" s="19" t="s">
        <v>86</v>
      </c>
      <c r="B18" s="19" t="s">
        <v>87</v>
      </c>
      <c r="C18" s="19" t="s">
        <v>67</v>
      </c>
      <c r="D18" s="20">
        <v>1</v>
      </c>
      <c r="E18" s="28"/>
      <c r="F18" s="20">
        <f t="shared" si="0"/>
        <v>0</v>
      </c>
      <c r="G18" s="28">
        <v>0</v>
      </c>
      <c r="H18" s="20">
        <f t="shared" si="1"/>
        <v>0</v>
      </c>
      <c r="I18" s="20">
        <f t="shared" si="2"/>
        <v>0</v>
      </c>
      <c r="J18" s="14"/>
      <c r="K18" s="14"/>
    </row>
    <row r="19" spans="1:11" x14ac:dyDescent="0.25">
      <c r="A19" s="19" t="s">
        <v>88</v>
      </c>
      <c r="B19" s="19" t="s">
        <v>89</v>
      </c>
      <c r="C19" s="19" t="s">
        <v>67</v>
      </c>
      <c r="D19" s="20">
        <v>1</v>
      </c>
      <c r="E19" s="28"/>
      <c r="F19" s="20">
        <f t="shared" si="0"/>
        <v>0</v>
      </c>
      <c r="G19" s="28">
        <v>0</v>
      </c>
      <c r="H19" s="20">
        <f t="shared" si="1"/>
        <v>0</v>
      </c>
      <c r="I19" s="20">
        <f t="shared" si="2"/>
        <v>0</v>
      </c>
      <c r="J19" s="14"/>
      <c r="K19" s="14"/>
    </row>
    <row r="20" spans="1:11" x14ac:dyDescent="0.25">
      <c r="A20" s="19" t="s">
        <v>90</v>
      </c>
      <c r="B20" s="19" t="s">
        <v>91</v>
      </c>
      <c r="C20" s="19" t="s">
        <v>67</v>
      </c>
      <c r="D20" s="20">
        <v>1</v>
      </c>
      <c r="E20" s="28"/>
      <c r="F20" s="20">
        <f t="shared" si="0"/>
        <v>0</v>
      </c>
      <c r="G20" s="28">
        <v>0</v>
      </c>
      <c r="H20" s="20">
        <f t="shared" si="1"/>
        <v>0</v>
      </c>
      <c r="I20" s="20">
        <f t="shared" si="2"/>
        <v>0</v>
      </c>
      <c r="J20" s="14"/>
      <c r="K20" s="14"/>
    </row>
    <row r="21" spans="1:11" x14ac:dyDescent="0.25">
      <c r="A21" s="19" t="s">
        <v>92</v>
      </c>
      <c r="B21" s="19" t="s">
        <v>93</v>
      </c>
      <c r="C21" s="19" t="s">
        <v>67</v>
      </c>
      <c r="D21" s="20">
        <v>1</v>
      </c>
      <c r="E21" s="28"/>
      <c r="F21" s="20">
        <f t="shared" si="0"/>
        <v>0</v>
      </c>
      <c r="G21" s="28">
        <v>0</v>
      </c>
      <c r="H21" s="20">
        <f t="shared" si="1"/>
        <v>0</v>
      </c>
      <c r="I21" s="20">
        <f t="shared" si="2"/>
        <v>0</v>
      </c>
      <c r="J21" s="14"/>
      <c r="K21" s="14"/>
    </row>
    <row r="22" spans="1:11" x14ac:dyDescent="0.25">
      <c r="A22" s="19" t="s">
        <v>47</v>
      </c>
      <c r="B22" s="19" t="s">
        <v>94</v>
      </c>
      <c r="C22" s="19" t="s">
        <v>67</v>
      </c>
      <c r="D22" s="20">
        <v>1</v>
      </c>
      <c r="E22" s="28"/>
      <c r="F22" s="20">
        <f t="shared" si="0"/>
        <v>0</v>
      </c>
      <c r="G22" s="28">
        <v>0</v>
      </c>
      <c r="H22" s="20">
        <f t="shared" si="1"/>
        <v>0</v>
      </c>
      <c r="I22" s="20">
        <f t="shared" si="2"/>
        <v>0</v>
      </c>
      <c r="J22" s="14"/>
      <c r="K22" s="14"/>
    </row>
    <row r="23" spans="1:11" x14ac:dyDescent="0.25">
      <c r="A23" s="19" t="s">
        <v>95</v>
      </c>
      <c r="B23" s="19" t="s">
        <v>96</v>
      </c>
      <c r="C23" s="19" t="s">
        <v>67</v>
      </c>
      <c r="D23" s="20">
        <v>1</v>
      </c>
      <c r="E23" s="28"/>
      <c r="F23" s="20">
        <f t="shared" si="0"/>
        <v>0</v>
      </c>
      <c r="G23" s="28">
        <v>0</v>
      </c>
      <c r="H23" s="20">
        <f t="shared" si="1"/>
        <v>0</v>
      </c>
      <c r="I23" s="20">
        <f t="shared" si="2"/>
        <v>0</v>
      </c>
      <c r="J23" s="14"/>
      <c r="K23" s="14"/>
    </row>
    <row r="24" spans="1:11" x14ac:dyDescent="0.25">
      <c r="A24" s="19" t="s">
        <v>97</v>
      </c>
      <c r="B24" s="19" t="s">
        <v>98</v>
      </c>
      <c r="C24" s="19" t="s">
        <v>67</v>
      </c>
      <c r="D24" s="20">
        <v>1</v>
      </c>
      <c r="E24" s="28"/>
      <c r="F24" s="20">
        <f t="shared" si="0"/>
        <v>0</v>
      </c>
      <c r="G24" s="28">
        <v>0</v>
      </c>
      <c r="H24" s="20">
        <f t="shared" si="1"/>
        <v>0</v>
      </c>
      <c r="I24" s="20">
        <f t="shared" si="2"/>
        <v>0</v>
      </c>
      <c r="J24" s="14"/>
      <c r="K24" s="14"/>
    </row>
    <row r="25" spans="1:11" x14ac:dyDescent="0.25">
      <c r="A25" s="19" t="s">
        <v>99</v>
      </c>
      <c r="B25" s="19" t="s">
        <v>100</v>
      </c>
      <c r="C25" s="19" t="s">
        <v>67</v>
      </c>
      <c r="D25" s="20">
        <v>5</v>
      </c>
      <c r="E25" s="28"/>
      <c r="F25" s="20">
        <f t="shared" si="0"/>
        <v>0</v>
      </c>
      <c r="G25" s="28">
        <v>0</v>
      </c>
      <c r="H25" s="20">
        <f t="shared" si="1"/>
        <v>0</v>
      </c>
      <c r="I25" s="20">
        <f t="shared" si="2"/>
        <v>0</v>
      </c>
      <c r="J25" s="14"/>
      <c r="K25" s="14"/>
    </row>
    <row r="26" spans="1:11" x14ac:dyDescent="0.25">
      <c r="A26" s="19" t="s">
        <v>101</v>
      </c>
      <c r="B26" s="19" t="s">
        <v>102</v>
      </c>
      <c r="C26" s="19" t="s">
        <v>67</v>
      </c>
      <c r="D26" s="20">
        <v>2</v>
      </c>
      <c r="E26" s="28"/>
      <c r="F26" s="20">
        <f t="shared" si="0"/>
        <v>0</v>
      </c>
      <c r="G26" s="28">
        <v>0</v>
      </c>
      <c r="H26" s="20">
        <f t="shared" si="1"/>
        <v>0</v>
      </c>
      <c r="I26" s="20">
        <f t="shared" si="2"/>
        <v>0</v>
      </c>
      <c r="J26" s="14"/>
      <c r="K26" s="14"/>
    </row>
    <row r="27" spans="1:11" x14ac:dyDescent="0.25">
      <c r="A27" s="19" t="s">
        <v>103</v>
      </c>
      <c r="B27" s="19" t="s">
        <v>104</v>
      </c>
      <c r="C27" s="19" t="s">
        <v>67</v>
      </c>
      <c r="D27" s="20">
        <v>4</v>
      </c>
      <c r="E27" s="28"/>
      <c r="F27" s="20">
        <f t="shared" si="0"/>
        <v>0</v>
      </c>
      <c r="G27" s="28">
        <v>0</v>
      </c>
      <c r="H27" s="20">
        <f t="shared" si="1"/>
        <v>0</v>
      </c>
      <c r="I27" s="20">
        <f t="shared" si="2"/>
        <v>0</v>
      </c>
      <c r="J27" s="14"/>
      <c r="K27" s="14"/>
    </row>
    <row r="28" spans="1:11" x14ac:dyDescent="0.25">
      <c r="A28" s="19" t="s">
        <v>45</v>
      </c>
      <c r="B28" s="19" t="s">
        <v>105</v>
      </c>
      <c r="C28" s="19" t="s">
        <v>67</v>
      </c>
      <c r="D28" s="20">
        <v>1</v>
      </c>
      <c r="E28" s="28"/>
      <c r="F28" s="20">
        <f t="shared" si="0"/>
        <v>0</v>
      </c>
      <c r="G28" s="28">
        <v>0</v>
      </c>
      <c r="H28" s="20">
        <f t="shared" si="1"/>
        <v>0</v>
      </c>
      <c r="I28" s="20">
        <f t="shared" si="2"/>
        <v>0</v>
      </c>
      <c r="J28" s="14"/>
      <c r="K28" s="14"/>
    </row>
    <row r="29" spans="1:11" x14ac:dyDescent="0.25">
      <c r="A29" s="17" t="s">
        <v>14</v>
      </c>
      <c r="B29" s="17" t="s">
        <v>106</v>
      </c>
      <c r="C29" s="17" t="s">
        <v>14</v>
      </c>
      <c r="D29" s="18"/>
      <c r="E29" s="27"/>
      <c r="F29" s="18">
        <f>SUM(F8:F28)</f>
        <v>0</v>
      </c>
      <c r="G29" s="27"/>
      <c r="H29" s="18">
        <f>SUM(H8:H28)</f>
        <v>0</v>
      </c>
      <c r="I29" s="18">
        <f>SUM(I8:I28)</f>
        <v>0</v>
      </c>
      <c r="J29" s="14"/>
      <c r="K29" s="14"/>
    </row>
    <row r="30" spans="1:11" x14ac:dyDescent="0.25">
      <c r="A30" s="17" t="s">
        <v>14</v>
      </c>
      <c r="B30" s="17" t="s">
        <v>107</v>
      </c>
      <c r="C30" s="17" t="s">
        <v>14</v>
      </c>
      <c r="D30" s="18"/>
      <c r="E30" s="27"/>
      <c r="F30" s="18"/>
      <c r="G30" s="27"/>
      <c r="H30" s="18"/>
      <c r="I30" s="18"/>
      <c r="J30" s="14"/>
      <c r="K30" s="14"/>
    </row>
    <row r="31" spans="1:11" x14ac:dyDescent="0.25">
      <c r="A31" s="15" t="s">
        <v>14</v>
      </c>
      <c r="B31" s="15" t="s">
        <v>108</v>
      </c>
      <c r="C31" s="15" t="s">
        <v>14</v>
      </c>
      <c r="D31" s="16"/>
      <c r="E31" s="26"/>
      <c r="F31" s="16"/>
      <c r="G31" s="26"/>
      <c r="H31" s="16"/>
      <c r="I31" s="16"/>
      <c r="J31" s="14"/>
      <c r="K31" s="14"/>
    </row>
    <row r="32" spans="1:11" x14ac:dyDescent="0.25">
      <c r="A32" s="19" t="s">
        <v>109</v>
      </c>
      <c r="B32" s="19" t="s">
        <v>110</v>
      </c>
      <c r="C32" s="19" t="s">
        <v>111</v>
      </c>
      <c r="D32" s="20">
        <v>12</v>
      </c>
      <c r="E32" s="28"/>
      <c r="F32" s="20">
        <f>D32*E32</f>
        <v>0</v>
      </c>
      <c r="G32" s="28"/>
      <c r="H32" s="20">
        <f>D32*G32</f>
        <v>0</v>
      </c>
      <c r="I32" s="20">
        <f>F32+H32</f>
        <v>0</v>
      </c>
      <c r="J32" s="14"/>
      <c r="K32" s="14"/>
    </row>
    <row r="33" spans="1:11" x14ac:dyDescent="0.25">
      <c r="A33" s="19" t="s">
        <v>112</v>
      </c>
      <c r="B33" s="19" t="s">
        <v>113</v>
      </c>
      <c r="C33" s="19" t="s">
        <v>111</v>
      </c>
      <c r="D33" s="20">
        <v>23</v>
      </c>
      <c r="E33" s="28"/>
      <c r="F33" s="20">
        <f>D33*E33</f>
        <v>0</v>
      </c>
      <c r="G33" s="28"/>
      <c r="H33" s="20">
        <f>D33*G33</f>
        <v>0</v>
      </c>
      <c r="I33" s="20">
        <f>F33+H33</f>
        <v>0</v>
      </c>
      <c r="J33" s="14"/>
      <c r="K33" s="14"/>
    </row>
    <row r="34" spans="1:11" x14ac:dyDescent="0.25">
      <c r="A34" s="15" t="s">
        <v>14</v>
      </c>
      <c r="B34" s="15" t="s">
        <v>114</v>
      </c>
      <c r="C34" s="15" t="s">
        <v>14</v>
      </c>
      <c r="D34" s="16"/>
      <c r="E34" s="26"/>
      <c r="F34" s="16"/>
      <c r="G34" s="26"/>
      <c r="H34" s="16"/>
      <c r="I34" s="16"/>
      <c r="J34" s="14"/>
      <c r="K34" s="14"/>
    </row>
    <row r="35" spans="1:11" x14ac:dyDescent="0.25">
      <c r="A35" s="19" t="s">
        <v>115</v>
      </c>
      <c r="B35" s="19" t="s">
        <v>116</v>
      </c>
      <c r="C35" s="19" t="s">
        <v>111</v>
      </c>
      <c r="D35" s="20">
        <v>60</v>
      </c>
      <c r="E35" s="28"/>
      <c r="F35" s="20">
        <f>D35*E35</f>
        <v>0</v>
      </c>
      <c r="G35" s="28"/>
      <c r="H35" s="20">
        <f>D35*G35</f>
        <v>0</v>
      </c>
      <c r="I35" s="20">
        <f>F35+H35</f>
        <v>0</v>
      </c>
      <c r="J35" s="14"/>
      <c r="K35" s="14"/>
    </row>
    <row r="36" spans="1:11" x14ac:dyDescent="0.25">
      <c r="A36" s="15" t="s">
        <v>14</v>
      </c>
      <c r="B36" s="15" t="s">
        <v>117</v>
      </c>
      <c r="C36" s="15" t="s">
        <v>14</v>
      </c>
      <c r="D36" s="16"/>
      <c r="E36" s="26"/>
      <c r="F36" s="16"/>
      <c r="G36" s="26"/>
      <c r="H36" s="16"/>
      <c r="I36" s="16"/>
      <c r="J36" s="14"/>
      <c r="K36" s="14"/>
    </row>
    <row r="37" spans="1:11" x14ac:dyDescent="0.25">
      <c r="A37" s="19" t="s">
        <v>118</v>
      </c>
      <c r="B37" s="19" t="s">
        <v>119</v>
      </c>
      <c r="C37" s="19" t="s">
        <v>67</v>
      </c>
      <c r="D37" s="20">
        <v>15</v>
      </c>
      <c r="E37" s="28"/>
      <c r="F37" s="20">
        <f>D37*E37</f>
        <v>0</v>
      </c>
      <c r="G37" s="28"/>
      <c r="H37" s="20">
        <f>D37*G37</f>
        <v>0</v>
      </c>
      <c r="I37" s="20">
        <f>F37+H37</f>
        <v>0</v>
      </c>
      <c r="J37" s="14"/>
      <c r="K37" s="14"/>
    </row>
    <row r="38" spans="1:11" x14ac:dyDescent="0.25">
      <c r="A38" s="19" t="s">
        <v>120</v>
      </c>
      <c r="B38" s="19" t="s">
        <v>121</v>
      </c>
      <c r="C38" s="19" t="s">
        <v>67</v>
      </c>
      <c r="D38" s="20">
        <v>15</v>
      </c>
      <c r="E38" s="28"/>
      <c r="F38" s="20">
        <f>D38*E38</f>
        <v>0</v>
      </c>
      <c r="G38" s="28"/>
      <c r="H38" s="20">
        <f>D38*G38</f>
        <v>0</v>
      </c>
      <c r="I38" s="20">
        <f>F38+H38</f>
        <v>0</v>
      </c>
      <c r="J38" s="14"/>
      <c r="K38" s="14"/>
    </row>
    <row r="39" spans="1:11" x14ac:dyDescent="0.25">
      <c r="A39" s="19" t="s">
        <v>122</v>
      </c>
      <c r="B39" s="19" t="s">
        <v>123</v>
      </c>
      <c r="C39" s="19" t="s">
        <v>67</v>
      </c>
      <c r="D39" s="20">
        <v>5</v>
      </c>
      <c r="E39" s="28"/>
      <c r="F39" s="20">
        <f>D39*E39</f>
        <v>0</v>
      </c>
      <c r="G39" s="28"/>
      <c r="H39" s="20">
        <f>D39*G39</f>
        <v>0</v>
      </c>
      <c r="I39" s="20">
        <f>F39+H39</f>
        <v>0</v>
      </c>
      <c r="J39" s="14"/>
      <c r="K39" s="14"/>
    </row>
    <row r="40" spans="1:11" x14ac:dyDescent="0.25">
      <c r="A40" s="19" t="s">
        <v>124</v>
      </c>
      <c r="B40" s="19" t="s">
        <v>125</v>
      </c>
      <c r="C40" s="19" t="s">
        <v>67</v>
      </c>
      <c r="D40" s="20">
        <v>5</v>
      </c>
      <c r="E40" s="28"/>
      <c r="F40" s="20">
        <f>D40*E40</f>
        <v>0</v>
      </c>
      <c r="G40" s="28"/>
      <c r="H40" s="20">
        <f>D40*G40</f>
        <v>0</v>
      </c>
      <c r="I40" s="20">
        <f>F40+H40</f>
        <v>0</v>
      </c>
      <c r="J40" s="14"/>
      <c r="K40" s="14"/>
    </row>
    <row r="41" spans="1:11" x14ac:dyDescent="0.25">
      <c r="A41" s="15" t="s">
        <v>14</v>
      </c>
      <c r="B41" s="15" t="s">
        <v>126</v>
      </c>
      <c r="C41" s="15" t="s">
        <v>14</v>
      </c>
      <c r="D41" s="16"/>
      <c r="E41" s="26"/>
      <c r="F41" s="16"/>
      <c r="G41" s="26"/>
      <c r="H41" s="16"/>
      <c r="I41" s="16"/>
      <c r="J41" s="14"/>
      <c r="K41" s="14"/>
    </row>
    <row r="42" spans="1:11" x14ac:dyDescent="0.25">
      <c r="A42" s="19" t="s">
        <v>127</v>
      </c>
      <c r="B42" s="19" t="s">
        <v>128</v>
      </c>
      <c r="C42" s="19" t="s">
        <v>111</v>
      </c>
      <c r="D42" s="20">
        <v>42</v>
      </c>
      <c r="E42" s="28"/>
      <c r="F42" s="20">
        <f>D42*E42</f>
        <v>0</v>
      </c>
      <c r="G42" s="28"/>
      <c r="H42" s="20">
        <f>D42*G42</f>
        <v>0</v>
      </c>
      <c r="I42" s="20">
        <f>F42+H42</f>
        <v>0</v>
      </c>
      <c r="J42" s="14"/>
      <c r="K42" s="14"/>
    </row>
    <row r="43" spans="1:11" x14ac:dyDescent="0.25">
      <c r="A43" s="19" t="s">
        <v>129</v>
      </c>
      <c r="B43" s="19" t="s">
        <v>130</v>
      </c>
      <c r="C43" s="19" t="s">
        <v>67</v>
      </c>
      <c r="D43" s="20">
        <v>226</v>
      </c>
      <c r="E43" s="28"/>
      <c r="F43" s="20">
        <f>D43*E43</f>
        <v>0</v>
      </c>
      <c r="G43" s="28"/>
      <c r="H43" s="20">
        <f>D43*G43</f>
        <v>0</v>
      </c>
      <c r="I43" s="20">
        <f>F43+H43</f>
        <v>0</v>
      </c>
      <c r="J43" s="14"/>
      <c r="K43" s="14"/>
    </row>
    <row r="44" spans="1:11" x14ac:dyDescent="0.25">
      <c r="A44" s="19" t="s">
        <v>131</v>
      </c>
      <c r="B44" s="19" t="s">
        <v>132</v>
      </c>
      <c r="C44" s="19" t="s">
        <v>67</v>
      </c>
      <c r="D44" s="20">
        <v>12</v>
      </c>
      <c r="E44" s="28"/>
      <c r="F44" s="20">
        <f>D44*E44</f>
        <v>0</v>
      </c>
      <c r="G44" s="28"/>
      <c r="H44" s="20">
        <f>D44*G44</f>
        <v>0</v>
      </c>
      <c r="I44" s="20">
        <f>F44+H44</f>
        <v>0</v>
      </c>
      <c r="J44" s="14"/>
      <c r="K44" s="14"/>
    </row>
    <row r="45" spans="1:11" x14ac:dyDescent="0.25">
      <c r="A45" s="15" t="s">
        <v>14</v>
      </c>
      <c r="B45" s="15" t="s">
        <v>133</v>
      </c>
      <c r="C45" s="15" t="s">
        <v>14</v>
      </c>
      <c r="D45" s="16"/>
      <c r="E45" s="26"/>
      <c r="F45" s="16"/>
      <c r="G45" s="26"/>
      <c r="H45" s="16"/>
      <c r="I45" s="16"/>
      <c r="J45" s="14"/>
      <c r="K45" s="14"/>
    </row>
    <row r="46" spans="1:11" x14ac:dyDescent="0.25">
      <c r="A46" s="19" t="s">
        <v>134</v>
      </c>
      <c r="B46" s="19" t="s">
        <v>135</v>
      </c>
      <c r="C46" s="19" t="s">
        <v>136</v>
      </c>
      <c r="D46" s="20">
        <v>60</v>
      </c>
      <c r="E46" s="28"/>
      <c r="F46" s="20">
        <f>D46*E46</f>
        <v>0</v>
      </c>
      <c r="G46" s="28"/>
      <c r="H46" s="20">
        <f>D46*G46</f>
        <v>0</v>
      </c>
      <c r="I46" s="20">
        <f>F46+H46</f>
        <v>0</v>
      </c>
      <c r="J46" s="14"/>
      <c r="K46" s="14"/>
    </row>
    <row r="47" spans="1:11" x14ac:dyDescent="0.25">
      <c r="A47" s="15" t="s">
        <v>14</v>
      </c>
      <c r="B47" s="15" t="s">
        <v>137</v>
      </c>
      <c r="C47" s="15" t="s">
        <v>14</v>
      </c>
      <c r="D47" s="16"/>
      <c r="E47" s="26"/>
      <c r="F47" s="16"/>
      <c r="G47" s="26"/>
      <c r="H47" s="16"/>
      <c r="I47" s="16"/>
      <c r="J47" s="14"/>
      <c r="K47" s="14"/>
    </row>
    <row r="48" spans="1:11" x14ac:dyDescent="0.25">
      <c r="A48" s="15" t="s">
        <v>14</v>
      </c>
      <c r="B48" s="15" t="s">
        <v>138</v>
      </c>
      <c r="C48" s="15" t="s">
        <v>14</v>
      </c>
      <c r="D48" s="16"/>
      <c r="E48" s="26"/>
      <c r="F48" s="16"/>
      <c r="G48" s="26"/>
      <c r="H48" s="16"/>
      <c r="I48" s="16"/>
      <c r="J48" s="14"/>
      <c r="K48" s="14"/>
    </row>
    <row r="49" spans="1:11" x14ac:dyDescent="0.25">
      <c r="A49" s="19" t="s">
        <v>139</v>
      </c>
      <c r="B49" s="19" t="s">
        <v>140</v>
      </c>
      <c r="C49" s="19" t="s">
        <v>136</v>
      </c>
      <c r="D49" s="20">
        <v>24</v>
      </c>
      <c r="E49" s="28"/>
      <c r="F49" s="20">
        <f>D49*E49</f>
        <v>0</v>
      </c>
      <c r="G49" s="28"/>
      <c r="H49" s="20">
        <f>D49*G49</f>
        <v>0</v>
      </c>
      <c r="I49" s="20">
        <f>F49+H49</f>
        <v>0</v>
      </c>
      <c r="J49" s="14"/>
      <c r="K49" s="14"/>
    </row>
    <row r="50" spans="1:11" x14ac:dyDescent="0.25">
      <c r="A50" s="15" t="s">
        <v>14</v>
      </c>
      <c r="B50" s="15" t="s">
        <v>141</v>
      </c>
      <c r="C50" s="15" t="s">
        <v>14</v>
      </c>
      <c r="D50" s="16"/>
      <c r="E50" s="26"/>
      <c r="F50" s="16"/>
      <c r="G50" s="26"/>
      <c r="H50" s="16"/>
      <c r="I50" s="16"/>
      <c r="J50" s="14"/>
      <c r="K50" s="14"/>
    </row>
    <row r="51" spans="1:11" x14ac:dyDescent="0.25">
      <c r="A51" s="19" t="s">
        <v>142</v>
      </c>
      <c r="B51" s="19" t="s">
        <v>143</v>
      </c>
      <c r="C51" s="19" t="s">
        <v>136</v>
      </c>
      <c r="D51" s="20">
        <v>22</v>
      </c>
      <c r="E51" s="28"/>
      <c r="F51" s="20">
        <f>D51*E51</f>
        <v>0</v>
      </c>
      <c r="G51" s="28"/>
      <c r="H51" s="20">
        <f>D51*G51</f>
        <v>0</v>
      </c>
      <c r="I51" s="20">
        <f>F51+H51</f>
        <v>0</v>
      </c>
      <c r="J51" s="14"/>
      <c r="K51" s="14"/>
    </row>
    <row r="52" spans="1:11" x14ac:dyDescent="0.25">
      <c r="A52" s="19" t="s">
        <v>144</v>
      </c>
      <c r="B52" s="19" t="s">
        <v>145</v>
      </c>
      <c r="C52" s="19" t="s">
        <v>136</v>
      </c>
      <c r="D52" s="20">
        <v>44</v>
      </c>
      <c r="E52" s="28"/>
      <c r="F52" s="20">
        <f>D52*E52</f>
        <v>0</v>
      </c>
      <c r="G52" s="28"/>
      <c r="H52" s="20">
        <f>D52*G52</f>
        <v>0</v>
      </c>
      <c r="I52" s="20">
        <f>F52+H52</f>
        <v>0</v>
      </c>
      <c r="J52" s="14"/>
      <c r="K52" s="14"/>
    </row>
    <row r="53" spans="1:11" x14ac:dyDescent="0.25">
      <c r="A53" s="15" t="s">
        <v>14</v>
      </c>
      <c r="B53" s="15" t="s">
        <v>146</v>
      </c>
      <c r="C53" s="15" t="s">
        <v>14</v>
      </c>
      <c r="D53" s="16"/>
      <c r="E53" s="26"/>
      <c r="F53" s="16"/>
      <c r="G53" s="26"/>
      <c r="H53" s="16"/>
      <c r="I53" s="16"/>
      <c r="J53" s="14"/>
      <c r="K53" s="14"/>
    </row>
    <row r="54" spans="1:11" x14ac:dyDescent="0.25">
      <c r="A54" s="19" t="s">
        <v>147</v>
      </c>
      <c r="B54" s="19" t="s">
        <v>148</v>
      </c>
      <c r="C54" s="19" t="s">
        <v>67</v>
      </c>
      <c r="D54" s="20">
        <v>64</v>
      </c>
      <c r="E54" s="28"/>
      <c r="F54" s="20">
        <f t="shared" ref="F54:F60" si="3">D54*E54</f>
        <v>0</v>
      </c>
      <c r="G54" s="28"/>
      <c r="H54" s="20">
        <f t="shared" ref="H54:H60" si="4">D54*G54</f>
        <v>0</v>
      </c>
      <c r="I54" s="20">
        <f t="shared" ref="I54:I60" si="5">F54+H54</f>
        <v>0</v>
      </c>
      <c r="J54" s="14"/>
      <c r="K54" s="14"/>
    </row>
    <row r="55" spans="1:11" x14ac:dyDescent="0.25">
      <c r="A55" s="19" t="s">
        <v>149</v>
      </c>
      <c r="B55" s="19" t="s">
        <v>150</v>
      </c>
      <c r="C55" s="19" t="s">
        <v>67</v>
      </c>
      <c r="D55" s="20">
        <v>8</v>
      </c>
      <c r="E55" s="28"/>
      <c r="F55" s="20">
        <f t="shared" si="3"/>
        <v>0</v>
      </c>
      <c r="G55" s="28"/>
      <c r="H55" s="20">
        <f t="shared" si="4"/>
        <v>0</v>
      </c>
      <c r="I55" s="20">
        <f t="shared" si="5"/>
        <v>0</v>
      </c>
      <c r="J55" s="14"/>
      <c r="K55" s="14"/>
    </row>
    <row r="56" spans="1:11" x14ac:dyDescent="0.25">
      <c r="A56" s="19" t="s">
        <v>151</v>
      </c>
      <c r="B56" s="19" t="s">
        <v>152</v>
      </c>
      <c r="C56" s="19" t="s">
        <v>67</v>
      </c>
      <c r="D56" s="20">
        <v>14</v>
      </c>
      <c r="E56" s="28"/>
      <c r="F56" s="20">
        <f t="shared" si="3"/>
        <v>0</v>
      </c>
      <c r="G56" s="28"/>
      <c r="H56" s="20">
        <f t="shared" si="4"/>
        <v>0</v>
      </c>
      <c r="I56" s="20">
        <f t="shared" si="5"/>
        <v>0</v>
      </c>
      <c r="J56" s="14"/>
      <c r="K56" s="14"/>
    </row>
    <row r="57" spans="1:11" x14ac:dyDescent="0.25">
      <c r="A57" s="19" t="s">
        <v>153</v>
      </c>
      <c r="B57" s="19" t="s">
        <v>154</v>
      </c>
      <c r="C57" s="19" t="s">
        <v>67</v>
      </c>
      <c r="D57" s="20">
        <v>30</v>
      </c>
      <c r="E57" s="28"/>
      <c r="F57" s="20">
        <f t="shared" si="3"/>
        <v>0</v>
      </c>
      <c r="G57" s="28"/>
      <c r="H57" s="20">
        <f t="shared" si="4"/>
        <v>0</v>
      </c>
      <c r="I57" s="20">
        <f t="shared" si="5"/>
        <v>0</v>
      </c>
      <c r="J57" s="14"/>
      <c r="K57" s="14"/>
    </row>
    <row r="58" spans="1:11" x14ac:dyDescent="0.25">
      <c r="A58" s="19" t="s">
        <v>155</v>
      </c>
      <c r="B58" s="19" t="s">
        <v>156</v>
      </c>
      <c r="C58" s="19" t="s">
        <v>67</v>
      </c>
      <c r="D58" s="20">
        <v>18</v>
      </c>
      <c r="E58" s="28"/>
      <c r="F58" s="20">
        <f t="shared" si="3"/>
        <v>0</v>
      </c>
      <c r="G58" s="28"/>
      <c r="H58" s="20">
        <f t="shared" si="4"/>
        <v>0</v>
      </c>
      <c r="I58" s="20">
        <f t="shared" si="5"/>
        <v>0</v>
      </c>
      <c r="J58" s="14"/>
      <c r="K58" s="14"/>
    </row>
    <row r="59" spans="1:11" x14ac:dyDescent="0.25">
      <c r="A59" s="19" t="s">
        <v>157</v>
      </c>
      <c r="B59" s="19" t="s">
        <v>158</v>
      </c>
      <c r="C59" s="19" t="s">
        <v>67</v>
      </c>
      <c r="D59" s="20">
        <v>12</v>
      </c>
      <c r="E59" s="28"/>
      <c r="F59" s="20">
        <f t="shared" si="3"/>
        <v>0</v>
      </c>
      <c r="G59" s="28"/>
      <c r="H59" s="20">
        <f t="shared" si="4"/>
        <v>0</v>
      </c>
      <c r="I59" s="20">
        <f t="shared" si="5"/>
        <v>0</v>
      </c>
      <c r="J59" s="14"/>
      <c r="K59" s="14"/>
    </row>
    <row r="60" spans="1:11" x14ac:dyDescent="0.25">
      <c r="A60" s="19" t="s">
        <v>159</v>
      </c>
      <c r="B60" s="19" t="s">
        <v>160</v>
      </c>
      <c r="C60" s="19" t="s">
        <v>67</v>
      </c>
      <c r="D60" s="20">
        <v>8</v>
      </c>
      <c r="E60" s="28"/>
      <c r="F60" s="20">
        <f t="shared" si="3"/>
        <v>0</v>
      </c>
      <c r="G60" s="28"/>
      <c r="H60" s="20">
        <f t="shared" si="4"/>
        <v>0</v>
      </c>
      <c r="I60" s="20">
        <f t="shared" si="5"/>
        <v>0</v>
      </c>
      <c r="J60" s="14"/>
      <c r="K60" s="14"/>
    </row>
    <row r="61" spans="1:11" x14ac:dyDescent="0.25">
      <c r="A61" s="15" t="s">
        <v>14</v>
      </c>
      <c r="B61" s="15" t="s">
        <v>161</v>
      </c>
      <c r="C61" s="15" t="s">
        <v>14</v>
      </c>
      <c r="D61" s="16"/>
      <c r="E61" s="26"/>
      <c r="F61" s="16"/>
      <c r="G61" s="26"/>
      <c r="H61" s="16"/>
      <c r="I61" s="16"/>
      <c r="J61" s="14"/>
      <c r="K61" s="14"/>
    </row>
    <row r="62" spans="1:11" x14ac:dyDescent="0.25">
      <c r="A62" s="19" t="s">
        <v>162</v>
      </c>
      <c r="B62" s="19" t="s">
        <v>163</v>
      </c>
      <c r="C62" s="19" t="s">
        <v>164</v>
      </c>
      <c r="D62" s="20">
        <v>30</v>
      </c>
      <c r="E62" s="28"/>
      <c r="F62" s="20">
        <f>D62*E62</f>
        <v>0</v>
      </c>
      <c r="G62" s="28"/>
      <c r="H62" s="20">
        <f>D62*G62</f>
        <v>0</v>
      </c>
      <c r="I62" s="20">
        <f>F62+H62</f>
        <v>0</v>
      </c>
      <c r="J62" s="14"/>
      <c r="K62" s="14"/>
    </row>
    <row r="63" spans="1:11" x14ac:dyDescent="0.25">
      <c r="A63" s="15" t="s">
        <v>14</v>
      </c>
      <c r="B63" s="15" t="s">
        <v>165</v>
      </c>
      <c r="C63" s="15" t="s">
        <v>14</v>
      </c>
      <c r="D63" s="16"/>
      <c r="E63" s="26"/>
      <c r="F63" s="16"/>
      <c r="G63" s="26"/>
      <c r="H63" s="16"/>
      <c r="I63" s="16"/>
      <c r="J63" s="14"/>
      <c r="K63" s="14"/>
    </row>
    <row r="64" spans="1:11" x14ac:dyDescent="0.25">
      <c r="A64" s="19" t="s">
        <v>166</v>
      </c>
      <c r="B64" s="19" t="s">
        <v>167</v>
      </c>
      <c r="C64" s="19" t="s">
        <v>67</v>
      </c>
      <c r="D64" s="20">
        <v>52</v>
      </c>
      <c r="E64" s="28"/>
      <c r="F64" s="20">
        <f>D64*E64</f>
        <v>0</v>
      </c>
      <c r="G64" s="28"/>
      <c r="H64" s="20">
        <f>D64*G64</f>
        <v>0</v>
      </c>
      <c r="I64" s="20">
        <f t="shared" ref="I64:I71" si="6">F64+H64</f>
        <v>0</v>
      </c>
      <c r="J64" s="14"/>
      <c r="K64" s="14"/>
    </row>
    <row r="65" spans="1:11" x14ac:dyDescent="0.25">
      <c r="A65" s="15" t="s">
        <v>14</v>
      </c>
      <c r="B65" s="15" t="s">
        <v>168</v>
      </c>
      <c r="C65" s="15" t="s">
        <v>14</v>
      </c>
      <c r="D65" s="16"/>
      <c r="E65" s="26"/>
      <c r="F65" s="16"/>
      <c r="G65" s="26"/>
      <c r="H65" s="16"/>
      <c r="I65" s="16"/>
      <c r="J65" s="14"/>
      <c r="K65" s="14"/>
    </row>
    <row r="66" spans="1:11" x14ac:dyDescent="0.25">
      <c r="A66" s="19" t="s">
        <v>169</v>
      </c>
      <c r="B66" s="19" t="s">
        <v>170</v>
      </c>
      <c r="C66" s="19" t="s">
        <v>67</v>
      </c>
      <c r="D66" s="20">
        <v>50</v>
      </c>
      <c r="E66" s="28"/>
      <c r="F66" s="20">
        <f t="shared" ref="F66:F71" si="7">D66*E66</f>
        <v>0</v>
      </c>
      <c r="G66" s="28"/>
      <c r="H66" s="20">
        <f t="shared" ref="H66:H71" si="8">D66*G66</f>
        <v>0</v>
      </c>
      <c r="I66" s="20">
        <f t="shared" si="6"/>
        <v>0</v>
      </c>
      <c r="J66" s="14"/>
      <c r="K66" s="14"/>
    </row>
    <row r="67" spans="1:11" x14ac:dyDescent="0.25">
      <c r="A67" s="19" t="s">
        <v>171</v>
      </c>
      <c r="B67" s="19" t="s">
        <v>172</v>
      </c>
      <c r="C67" s="19" t="s">
        <v>67</v>
      </c>
      <c r="D67" s="20">
        <v>160</v>
      </c>
      <c r="E67" s="28"/>
      <c r="F67" s="20">
        <f t="shared" si="7"/>
        <v>0</v>
      </c>
      <c r="G67" s="28"/>
      <c r="H67" s="20">
        <f t="shared" si="8"/>
        <v>0</v>
      </c>
      <c r="I67" s="20">
        <f t="shared" si="6"/>
        <v>0</v>
      </c>
      <c r="J67" s="14"/>
      <c r="K67" s="14"/>
    </row>
    <row r="68" spans="1:11" x14ac:dyDescent="0.25">
      <c r="A68" s="19" t="s">
        <v>173</v>
      </c>
      <c r="B68" s="19" t="s">
        <v>174</v>
      </c>
      <c r="C68" s="19" t="s">
        <v>67</v>
      </c>
      <c r="D68" s="20">
        <v>145</v>
      </c>
      <c r="E68" s="28"/>
      <c r="F68" s="20">
        <f t="shared" si="7"/>
        <v>0</v>
      </c>
      <c r="G68" s="28"/>
      <c r="H68" s="20">
        <f t="shared" si="8"/>
        <v>0</v>
      </c>
      <c r="I68" s="20">
        <f t="shared" si="6"/>
        <v>0</v>
      </c>
      <c r="J68" s="14"/>
      <c r="K68" s="14"/>
    </row>
    <row r="69" spans="1:11" x14ac:dyDescent="0.25">
      <c r="A69" s="19" t="s">
        <v>175</v>
      </c>
      <c r="B69" s="19" t="s">
        <v>176</v>
      </c>
      <c r="C69" s="19" t="s">
        <v>67</v>
      </c>
      <c r="D69" s="20">
        <v>80</v>
      </c>
      <c r="E69" s="28"/>
      <c r="F69" s="20">
        <f t="shared" si="7"/>
        <v>0</v>
      </c>
      <c r="G69" s="28"/>
      <c r="H69" s="20">
        <f t="shared" si="8"/>
        <v>0</v>
      </c>
      <c r="I69" s="20">
        <f t="shared" si="6"/>
        <v>0</v>
      </c>
      <c r="J69" s="14"/>
      <c r="K69" s="14"/>
    </row>
    <row r="70" spans="1:11" x14ac:dyDescent="0.25">
      <c r="A70" s="19" t="s">
        <v>177</v>
      </c>
      <c r="B70" s="19" t="s">
        <v>178</v>
      </c>
      <c r="C70" s="19" t="s">
        <v>67</v>
      </c>
      <c r="D70" s="20">
        <v>120</v>
      </c>
      <c r="E70" s="28"/>
      <c r="F70" s="20">
        <f t="shared" si="7"/>
        <v>0</v>
      </c>
      <c r="G70" s="28"/>
      <c r="H70" s="20">
        <f t="shared" si="8"/>
        <v>0</v>
      </c>
      <c r="I70" s="20">
        <f t="shared" si="6"/>
        <v>0</v>
      </c>
      <c r="J70" s="14"/>
      <c r="K70" s="14"/>
    </row>
    <row r="71" spans="1:11" x14ac:dyDescent="0.25">
      <c r="A71" s="19" t="s">
        <v>179</v>
      </c>
      <c r="B71" s="19" t="s">
        <v>180</v>
      </c>
      <c r="C71" s="19" t="s">
        <v>67</v>
      </c>
      <c r="D71" s="20">
        <v>35</v>
      </c>
      <c r="E71" s="28"/>
      <c r="F71" s="20">
        <f t="shared" si="7"/>
        <v>0</v>
      </c>
      <c r="G71" s="28"/>
      <c r="H71" s="20">
        <f t="shared" si="8"/>
        <v>0</v>
      </c>
      <c r="I71" s="20">
        <f t="shared" si="6"/>
        <v>0</v>
      </c>
      <c r="J71" s="14"/>
      <c r="K71" s="14"/>
    </row>
    <row r="72" spans="1:11" x14ac:dyDescent="0.25">
      <c r="A72" s="15" t="s">
        <v>14</v>
      </c>
      <c r="B72" s="15" t="s">
        <v>181</v>
      </c>
      <c r="C72" s="15" t="s">
        <v>14</v>
      </c>
      <c r="D72" s="16"/>
      <c r="E72" s="26"/>
      <c r="F72" s="16"/>
      <c r="G72" s="26"/>
      <c r="H72" s="16"/>
      <c r="I72" s="16"/>
      <c r="J72" s="14"/>
      <c r="K72" s="14"/>
    </row>
    <row r="73" spans="1:11" x14ac:dyDescent="0.25">
      <c r="A73" s="19" t="s">
        <v>182</v>
      </c>
      <c r="B73" s="19" t="s">
        <v>183</v>
      </c>
      <c r="C73" s="19" t="s">
        <v>67</v>
      </c>
      <c r="D73" s="20">
        <v>240</v>
      </c>
      <c r="E73" s="28"/>
      <c r="F73" s="20">
        <f t="shared" ref="F73:F86" si="9">D73*E73</f>
        <v>0</v>
      </c>
      <c r="G73" s="28"/>
      <c r="H73" s="20">
        <f t="shared" ref="H73:H86" si="10">D73*G73</f>
        <v>0</v>
      </c>
      <c r="I73" s="20">
        <f t="shared" ref="I73:I86" si="11">F73+H73</f>
        <v>0</v>
      </c>
      <c r="J73" s="14"/>
      <c r="K73" s="14"/>
    </row>
    <row r="74" spans="1:11" x14ac:dyDescent="0.25">
      <c r="A74" s="19" t="s">
        <v>184</v>
      </c>
      <c r="B74" s="19" t="s">
        <v>185</v>
      </c>
      <c r="C74" s="19" t="s">
        <v>67</v>
      </c>
      <c r="D74" s="20">
        <v>20</v>
      </c>
      <c r="E74" s="28"/>
      <c r="F74" s="20">
        <f t="shared" si="9"/>
        <v>0</v>
      </c>
      <c r="G74" s="28"/>
      <c r="H74" s="20">
        <f t="shared" si="10"/>
        <v>0</v>
      </c>
      <c r="I74" s="20">
        <f t="shared" si="11"/>
        <v>0</v>
      </c>
      <c r="J74" s="14"/>
      <c r="K74" s="14"/>
    </row>
    <row r="75" spans="1:11" x14ac:dyDescent="0.25">
      <c r="A75" s="19" t="s">
        <v>186</v>
      </c>
      <c r="B75" s="19" t="s">
        <v>187</v>
      </c>
      <c r="C75" s="19" t="s">
        <v>67</v>
      </c>
      <c r="D75" s="20">
        <v>5</v>
      </c>
      <c r="E75" s="28"/>
      <c r="F75" s="20">
        <f t="shared" si="9"/>
        <v>0</v>
      </c>
      <c r="G75" s="28"/>
      <c r="H75" s="20">
        <f t="shared" si="10"/>
        <v>0</v>
      </c>
      <c r="I75" s="20">
        <f t="shared" si="11"/>
        <v>0</v>
      </c>
      <c r="J75" s="14"/>
      <c r="K75" s="14"/>
    </row>
    <row r="76" spans="1:11" x14ac:dyDescent="0.25">
      <c r="A76" s="19" t="s">
        <v>188</v>
      </c>
      <c r="B76" s="19" t="s">
        <v>189</v>
      </c>
      <c r="C76" s="19" t="s">
        <v>67</v>
      </c>
      <c r="D76" s="20">
        <v>112</v>
      </c>
      <c r="E76" s="28"/>
      <c r="F76" s="20">
        <f t="shared" si="9"/>
        <v>0</v>
      </c>
      <c r="G76" s="28"/>
      <c r="H76" s="20">
        <f t="shared" si="10"/>
        <v>0</v>
      </c>
      <c r="I76" s="20">
        <f t="shared" si="11"/>
        <v>0</v>
      </c>
      <c r="J76" s="14"/>
      <c r="K76" s="14"/>
    </row>
    <row r="77" spans="1:11" x14ac:dyDescent="0.25">
      <c r="A77" s="19" t="s">
        <v>190</v>
      </c>
      <c r="B77" s="19" t="s">
        <v>191</v>
      </c>
      <c r="C77" s="19" t="s">
        <v>67</v>
      </c>
      <c r="D77" s="20">
        <v>32</v>
      </c>
      <c r="E77" s="28"/>
      <c r="F77" s="20">
        <f t="shared" si="9"/>
        <v>0</v>
      </c>
      <c r="G77" s="28"/>
      <c r="H77" s="20">
        <f t="shared" si="10"/>
        <v>0</v>
      </c>
      <c r="I77" s="20">
        <f t="shared" si="11"/>
        <v>0</v>
      </c>
      <c r="J77" s="14"/>
      <c r="K77" s="14"/>
    </row>
    <row r="78" spans="1:11" x14ac:dyDescent="0.25">
      <c r="A78" s="19" t="s">
        <v>192</v>
      </c>
      <c r="B78" s="19" t="s">
        <v>193</v>
      </c>
      <c r="C78" s="19" t="s">
        <v>67</v>
      </c>
      <c r="D78" s="20">
        <v>65</v>
      </c>
      <c r="E78" s="28"/>
      <c r="F78" s="20">
        <f t="shared" si="9"/>
        <v>0</v>
      </c>
      <c r="G78" s="28"/>
      <c r="H78" s="20">
        <f t="shared" si="10"/>
        <v>0</v>
      </c>
      <c r="I78" s="20">
        <f t="shared" si="11"/>
        <v>0</v>
      </c>
      <c r="J78" s="14"/>
      <c r="K78" s="14"/>
    </row>
    <row r="79" spans="1:11" x14ac:dyDescent="0.25">
      <c r="A79" s="19" t="s">
        <v>194</v>
      </c>
      <c r="B79" s="19" t="s">
        <v>195</v>
      </c>
      <c r="C79" s="19" t="s">
        <v>67</v>
      </c>
      <c r="D79" s="20">
        <v>5</v>
      </c>
      <c r="E79" s="28"/>
      <c r="F79" s="20">
        <f t="shared" si="9"/>
        <v>0</v>
      </c>
      <c r="G79" s="28"/>
      <c r="H79" s="20">
        <f t="shared" si="10"/>
        <v>0</v>
      </c>
      <c r="I79" s="20">
        <f t="shared" si="11"/>
        <v>0</v>
      </c>
      <c r="J79" s="14"/>
      <c r="K79" s="14"/>
    </row>
    <row r="80" spans="1:11" x14ac:dyDescent="0.25">
      <c r="A80" s="19" t="s">
        <v>196</v>
      </c>
      <c r="B80" s="19" t="s">
        <v>197</v>
      </c>
      <c r="C80" s="19" t="s">
        <v>67</v>
      </c>
      <c r="D80" s="20">
        <v>22</v>
      </c>
      <c r="E80" s="28"/>
      <c r="F80" s="20">
        <f t="shared" si="9"/>
        <v>0</v>
      </c>
      <c r="G80" s="28"/>
      <c r="H80" s="20">
        <f t="shared" si="10"/>
        <v>0</v>
      </c>
      <c r="I80" s="20">
        <f t="shared" si="11"/>
        <v>0</v>
      </c>
      <c r="J80" s="14"/>
      <c r="K80" s="14"/>
    </row>
    <row r="81" spans="1:11" x14ac:dyDescent="0.25">
      <c r="A81" s="19" t="s">
        <v>198</v>
      </c>
      <c r="B81" s="19" t="s">
        <v>199</v>
      </c>
      <c r="C81" s="19" t="s">
        <v>67</v>
      </c>
      <c r="D81" s="20">
        <v>2</v>
      </c>
      <c r="E81" s="28"/>
      <c r="F81" s="20">
        <f t="shared" si="9"/>
        <v>0</v>
      </c>
      <c r="G81" s="28"/>
      <c r="H81" s="20">
        <f t="shared" si="10"/>
        <v>0</v>
      </c>
      <c r="I81" s="20">
        <f t="shared" si="11"/>
        <v>0</v>
      </c>
      <c r="J81" s="14"/>
      <c r="K81" s="14"/>
    </row>
    <row r="82" spans="1:11" x14ac:dyDescent="0.25">
      <c r="A82" s="19" t="s">
        <v>200</v>
      </c>
      <c r="B82" s="19" t="s">
        <v>201</v>
      </c>
      <c r="C82" s="19" t="s">
        <v>136</v>
      </c>
      <c r="D82" s="20">
        <v>40</v>
      </c>
      <c r="E82" s="28"/>
      <c r="F82" s="20">
        <f t="shared" si="9"/>
        <v>0</v>
      </c>
      <c r="G82" s="28"/>
      <c r="H82" s="20">
        <f t="shared" si="10"/>
        <v>0</v>
      </c>
      <c r="I82" s="20">
        <f t="shared" si="11"/>
        <v>0</v>
      </c>
      <c r="J82" s="14"/>
      <c r="K82" s="14"/>
    </row>
    <row r="83" spans="1:11" x14ac:dyDescent="0.25">
      <c r="A83" s="19" t="s">
        <v>202</v>
      </c>
      <c r="B83" s="19" t="s">
        <v>203</v>
      </c>
      <c r="C83" s="19" t="s">
        <v>136</v>
      </c>
      <c r="D83" s="20">
        <v>42</v>
      </c>
      <c r="E83" s="28"/>
      <c r="F83" s="20">
        <f t="shared" si="9"/>
        <v>0</v>
      </c>
      <c r="G83" s="28"/>
      <c r="H83" s="20">
        <f t="shared" si="10"/>
        <v>0</v>
      </c>
      <c r="I83" s="20">
        <f t="shared" si="11"/>
        <v>0</v>
      </c>
      <c r="J83" s="14"/>
      <c r="K83" s="14"/>
    </row>
    <row r="84" spans="1:11" x14ac:dyDescent="0.25">
      <c r="A84" s="19" t="s">
        <v>204</v>
      </c>
      <c r="B84" s="19" t="s">
        <v>205</v>
      </c>
      <c r="C84" s="19" t="s">
        <v>136</v>
      </c>
      <c r="D84" s="20">
        <v>63</v>
      </c>
      <c r="E84" s="28"/>
      <c r="F84" s="20">
        <f t="shared" si="9"/>
        <v>0</v>
      </c>
      <c r="G84" s="28"/>
      <c r="H84" s="20">
        <f t="shared" si="10"/>
        <v>0</v>
      </c>
      <c r="I84" s="20">
        <f t="shared" si="11"/>
        <v>0</v>
      </c>
      <c r="J84" s="14"/>
      <c r="K84" s="14"/>
    </row>
    <row r="85" spans="1:11" x14ac:dyDescent="0.25">
      <c r="A85" s="19" t="s">
        <v>206</v>
      </c>
      <c r="B85" s="19" t="s">
        <v>207</v>
      </c>
      <c r="C85" s="19" t="s">
        <v>136</v>
      </c>
      <c r="D85" s="20">
        <v>43</v>
      </c>
      <c r="E85" s="28"/>
      <c r="F85" s="20">
        <f t="shared" si="9"/>
        <v>0</v>
      </c>
      <c r="G85" s="28"/>
      <c r="H85" s="20">
        <f t="shared" si="10"/>
        <v>0</v>
      </c>
      <c r="I85" s="20">
        <f t="shared" si="11"/>
        <v>0</v>
      </c>
      <c r="J85" s="14"/>
      <c r="K85" s="14"/>
    </row>
    <row r="86" spans="1:11" x14ac:dyDescent="0.25">
      <c r="A86" s="19" t="s">
        <v>208</v>
      </c>
      <c r="B86" s="19" t="s">
        <v>209</v>
      </c>
      <c r="C86" s="19" t="s">
        <v>136</v>
      </c>
      <c r="D86" s="20">
        <v>14</v>
      </c>
      <c r="E86" s="28"/>
      <c r="F86" s="20">
        <f t="shared" si="9"/>
        <v>0</v>
      </c>
      <c r="G86" s="28"/>
      <c r="H86" s="20">
        <f t="shared" si="10"/>
        <v>0</v>
      </c>
      <c r="I86" s="20">
        <f t="shared" si="11"/>
        <v>0</v>
      </c>
      <c r="J86" s="14"/>
      <c r="K86" s="14"/>
    </row>
    <row r="87" spans="1:11" x14ac:dyDescent="0.25">
      <c r="A87" s="15" t="s">
        <v>14</v>
      </c>
      <c r="B87" s="15" t="s">
        <v>210</v>
      </c>
      <c r="C87" s="15" t="s">
        <v>14</v>
      </c>
      <c r="D87" s="16"/>
      <c r="E87" s="26"/>
      <c r="F87" s="16"/>
      <c r="G87" s="26"/>
      <c r="H87" s="16"/>
      <c r="I87" s="16"/>
      <c r="J87" s="14"/>
      <c r="K87" s="14"/>
    </row>
    <row r="88" spans="1:11" x14ac:dyDescent="0.25">
      <c r="A88" s="19" t="s">
        <v>211</v>
      </c>
      <c r="B88" s="19" t="s">
        <v>212</v>
      </c>
      <c r="C88" s="19" t="s">
        <v>136</v>
      </c>
      <c r="D88" s="20">
        <v>14</v>
      </c>
      <c r="E88" s="28"/>
      <c r="F88" s="20">
        <f>D88*E88</f>
        <v>0</v>
      </c>
      <c r="G88" s="28"/>
      <c r="H88" s="20">
        <f>D88*G88</f>
        <v>0</v>
      </c>
      <c r="I88" s="20">
        <f>F88+H88</f>
        <v>0</v>
      </c>
      <c r="J88" s="14"/>
      <c r="K88" s="14"/>
    </row>
    <row r="89" spans="1:11" x14ac:dyDescent="0.25">
      <c r="A89" s="19" t="s">
        <v>213</v>
      </c>
      <c r="B89" s="19" t="s">
        <v>214</v>
      </c>
      <c r="C89" s="19" t="s">
        <v>136</v>
      </c>
      <c r="D89" s="20">
        <v>15</v>
      </c>
      <c r="E89" s="28"/>
      <c r="F89" s="20">
        <f>D89*E89</f>
        <v>0</v>
      </c>
      <c r="G89" s="28"/>
      <c r="H89" s="20">
        <f>D89*G89</f>
        <v>0</v>
      </c>
      <c r="I89" s="20">
        <f>F89+H89</f>
        <v>0</v>
      </c>
      <c r="J89" s="14"/>
      <c r="K89" s="14"/>
    </row>
    <row r="90" spans="1:11" x14ac:dyDescent="0.25">
      <c r="A90" s="19" t="s">
        <v>215</v>
      </c>
      <c r="B90" s="19" t="s">
        <v>216</v>
      </c>
      <c r="C90" s="19" t="s">
        <v>136</v>
      </c>
      <c r="D90" s="20">
        <v>12</v>
      </c>
      <c r="E90" s="28"/>
      <c r="F90" s="20">
        <f>D90*E90</f>
        <v>0</v>
      </c>
      <c r="G90" s="28"/>
      <c r="H90" s="20">
        <f>D90*G90</f>
        <v>0</v>
      </c>
      <c r="I90" s="20">
        <f>F90+H90</f>
        <v>0</v>
      </c>
      <c r="J90" s="14"/>
      <c r="K90" s="14"/>
    </row>
    <row r="91" spans="1:11" x14ac:dyDescent="0.25">
      <c r="A91" s="15" t="s">
        <v>14</v>
      </c>
      <c r="B91" s="15" t="s">
        <v>217</v>
      </c>
      <c r="C91" s="15" t="s">
        <v>14</v>
      </c>
      <c r="D91" s="16"/>
      <c r="E91" s="26"/>
      <c r="F91" s="16"/>
      <c r="G91" s="26"/>
      <c r="H91" s="16"/>
      <c r="I91" s="16"/>
      <c r="J91" s="14"/>
      <c r="K91" s="14"/>
    </row>
    <row r="92" spans="1:11" x14ac:dyDescent="0.25">
      <c r="A92" s="19" t="s">
        <v>218</v>
      </c>
      <c r="B92" s="19" t="s">
        <v>219</v>
      </c>
      <c r="C92" s="19" t="s">
        <v>136</v>
      </c>
      <c r="D92" s="20">
        <v>120</v>
      </c>
      <c r="E92" s="28"/>
      <c r="F92" s="20">
        <f t="shared" ref="F92:F97" si="12">D92*E92</f>
        <v>0</v>
      </c>
      <c r="G92" s="28"/>
      <c r="H92" s="20">
        <f t="shared" ref="H92:H97" si="13">D92*G92</f>
        <v>0</v>
      </c>
      <c r="I92" s="20">
        <f t="shared" ref="I92:I97" si="14">F92+H92</f>
        <v>0</v>
      </c>
      <c r="J92" s="14"/>
      <c r="K92" s="14"/>
    </row>
    <row r="93" spans="1:11" x14ac:dyDescent="0.25">
      <c r="A93" s="19" t="s">
        <v>220</v>
      </c>
      <c r="B93" s="19" t="s">
        <v>221</v>
      </c>
      <c r="C93" s="19" t="s">
        <v>67</v>
      </c>
      <c r="D93" s="20">
        <v>6</v>
      </c>
      <c r="E93" s="28"/>
      <c r="F93" s="20">
        <f t="shared" si="12"/>
        <v>0</v>
      </c>
      <c r="G93" s="28"/>
      <c r="H93" s="20">
        <f t="shared" si="13"/>
        <v>0</v>
      </c>
      <c r="I93" s="20">
        <f t="shared" si="14"/>
        <v>0</v>
      </c>
      <c r="J93" s="14"/>
      <c r="K93" s="14"/>
    </row>
    <row r="94" spans="1:11" x14ac:dyDescent="0.25">
      <c r="A94" s="19" t="s">
        <v>222</v>
      </c>
      <c r="B94" s="19" t="s">
        <v>223</v>
      </c>
      <c r="C94" s="19" t="s">
        <v>67</v>
      </c>
      <c r="D94" s="20">
        <v>40</v>
      </c>
      <c r="E94" s="28"/>
      <c r="F94" s="20">
        <f t="shared" si="12"/>
        <v>0</v>
      </c>
      <c r="G94" s="28"/>
      <c r="H94" s="20">
        <f t="shared" si="13"/>
        <v>0</v>
      </c>
      <c r="I94" s="20">
        <f t="shared" si="14"/>
        <v>0</v>
      </c>
      <c r="J94" s="14"/>
      <c r="K94" s="14"/>
    </row>
    <row r="95" spans="1:11" x14ac:dyDescent="0.25">
      <c r="A95" s="19" t="s">
        <v>224</v>
      </c>
      <c r="B95" s="19" t="s">
        <v>225</v>
      </c>
      <c r="C95" s="19" t="s">
        <v>67</v>
      </c>
      <c r="D95" s="20">
        <v>6</v>
      </c>
      <c r="E95" s="28"/>
      <c r="F95" s="20">
        <f t="shared" si="12"/>
        <v>0</v>
      </c>
      <c r="G95" s="28"/>
      <c r="H95" s="20">
        <f t="shared" si="13"/>
        <v>0</v>
      </c>
      <c r="I95" s="20">
        <f t="shared" si="14"/>
        <v>0</v>
      </c>
      <c r="J95" s="14"/>
      <c r="K95" s="14"/>
    </row>
    <row r="96" spans="1:11" x14ac:dyDescent="0.25">
      <c r="A96" s="19" t="s">
        <v>226</v>
      </c>
      <c r="B96" s="19" t="s">
        <v>227</v>
      </c>
      <c r="C96" s="19" t="s">
        <v>67</v>
      </c>
      <c r="D96" s="20">
        <v>8</v>
      </c>
      <c r="E96" s="28"/>
      <c r="F96" s="20">
        <f t="shared" si="12"/>
        <v>0</v>
      </c>
      <c r="G96" s="28"/>
      <c r="H96" s="20">
        <f t="shared" si="13"/>
        <v>0</v>
      </c>
      <c r="I96" s="20">
        <f t="shared" si="14"/>
        <v>0</v>
      </c>
      <c r="J96" s="14"/>
      <c r="K96" s="14"/>
    </row>
    <row r="97" spans="1:11" x14ac:dyDescent="0.25">
      <c r="A97" s="19" t="s">
        <v>228</v>
      </c>
      <c r="B97" s="19" t="s">
        <v>229</v>
      </c>
      <c r="C97" s="19" t="s">
        <v>67</v>
      </c>
      <c r="D97" s="20">
        <v>6</v>
      </c>
      <c r="E97" s="28"/>
      <c r="F97" s="20">
        <f t="shared" si="12"/>
        <v>0</v>
      </c>
      <c r="G97" s="28"/>
      <c r="H97" s="20">
        <f t="shared" si="13"/>
        <v>0</v>
      </c>
      <c r="I97" s="20">
        <f t="shared" si="14"/>
        <v>0</v>
      </c>
      <c r="J97" s="14"/>
      <c r="K97" s="14"/>
    </row>
    <row r="98" spans="1:11" x14ac:dyDescent="0.25">
      <c r="A98" s="15" t="s">
        <v>14</v>
      </c>
      <c r="B98" s="15" t="s">
        <v>230</v>
      </c>
      <c r="C98" s="15" t="s">
        <v>14</v>
      </c>
      <c r="D98" s="16"/>
      <c r="E98" s="26"/>
      <c r="F98" s="16"/>
      <c r="G98" s="26"/>
      <c r="H98" s="16"/>
      <c r="I98" s="16"/>
      <c r="J98" s="14"/>
      <c r="K98" s="14"/>
    </row>
    <row r="99" spans="1:11" x14ac:dyDescent="0.25">
      <c r="A99" s="19" t="s">
        <v>231</v>
      </c>
      <c r="B99" s="19" t="s">
        <v>232</v>
      </c>
      <c r="C99" s="19" t="s">
        <v>136</v>
      </c>
      <c r="D99" s="20">
        <v>60</v>
      </c>
      <c r="E99" s="28"/>
      <c r="F99" s="20">
        <f>D99*E99</f>
        <v>0</v>
      </c>
      <c r="G99" s="28"/>
      <c r="H99" s="20">
        <f>D99*G99</f>
        <v>0</v>
      </c>
      <c r="I99" s="20">
        <f>F99+H99</f>
        <v>0</v>
      </c>
      <c r="J99" s="14"/>
      <c r="K99" s="14"/>
    </row>
    <row r="100" spans="1:11" x14ac:dyDescent="0.25">
      <c r="A100" s="19" t="s">
        <v>233</v>
      </c>
      <c r="B100" s="19" t="s">
        <v>234</v>
      </c>
      <c r="C100" s="19" t="s">
        <v>67</v>
      </c>
      <c r="D100" s="20">
        <v>15</v>
      </c>
      <c r="E100" s="28"/>
      <c r="F100" s="20">
        <f>D100*E100</f>
        <v>0</v>
      </c>
      <c r="G100" s="28"/>
      <c r="H100" s="20">
        <f>D100*G100</f>
        <v>0</v>
      </c>
      <c r="I100" s="20">
        <f>F100+H100</f>
        <v>0</v>
      </c>
      <c r="J100" s="14"/>
      <c r="K100" s="14"/>
    </row>
    <row r="101" spans="1:11" x14ac:dyDescent="0.25">
      <c r="A101" s="19" t="s">
        <v>235</v>
      </c>
      <c r="B101" s="19" t="s">
        <v>236</v>
      </c>
      <c r="C101" s="19" t="s">
        <v>67</v>
      </c>
      <c r="D101" s="20">
        <v>6</v>
      </c>
      <c r="E101" s="28"/>
      <c r="F101" s="20">
        <f>D101*E101</f>
        <v>0</v>
      </c>
      <c r="G101" s="28"/>
      <c r="H101" s="20">
        <f>D101*G101</f>
        <v>0</v>
      </c>
      <c r="I101" s="20">
        <f>F101+H101</f>
        <v>0</v>
      </c>
      <c r="J101" s="14"/>
      <c r="K101" s="14"/>
    </row>
    <row r="102" spans="1:11" x14ac:dyDescent="0.25">
      <c r="A102" s="19" t="s">
        <v>237</v>
      </c>
      <c r="B102" s="19" t="s">
        <v>238</v>
      </c>
      <c r="C102" s="19" t="s">
        <v>67</v>
      </c>
      <c r="D102" s="20">
        <v>2</v>
      </c>
      <c r="E102" s="28"/>
      <c r="F102" s="20">
        <f>D102*E102</f>
        <v>0</v>
      </c>
      <c r="G102" s="28"/>
      <c r="H102" s="20">
        <f>D102*G102</f>
        <v>0</v>
      </c>
      <c r="I102" s="20">
        <f>F102+H102</f>
        <v>0</v>
      </c>
      <c r="J102" s="14"/>
      <c r="K102" s="14"/>
    </row>
    <row r="103" spans="1:11" x14ac:dyDescent="0.25">
      <c r="A103" s="15" t="s">
        <v>14</v>
      </c>
      <c r="B103" s="15" t="s">
        <v>239</v>
      </c>
      <c r="C103" s="15" t="s">
        <v>14</v>
      </c>
      <c r="D103" s="16"/>
      <c r="E103" s="26"/>
      <c r="F103" s="16"/>
      <c r="G103" s="26"/>
      <c r="H103" s="16"/>
      <c r="I103" s="16"/>
      <c r="J103" s="14"/>
      <c r="K103" s="14"/>
    </row>
    <row r="104" spans="1:11" x14ac:dyDescent="0.25">
      <c r="A104" s="19" t="s">
        <v>240</v>
      </c>
      <c r="B104" s="19" t="s">
        <v>241</v>
      </c>
      <c r="C104" s="19" t="s">
        <v>136</v>
      </c>
      <c r="D104" s="20">
        <v>620</v>
      </c>
      <c r="E104" s="28"/>
      <c r="F104" s="20">
        <f t="shared" ref="F104:F118" si="15">D104*E104</f>
        <v>0</v>
      </c>
      <c r="G104" s="28"/>
      <c r="H104" s="20">
        <f t="shared" ref="H104:H118" si="16">D104*G104</f>
        <v>0</v>
      </c>
      <c r="I104" s="20">
        <f t="shared" ref="I104:I118" si="17">F104+H104</f>
        <v>0</v>
      </c>
      <c r="J104" s="14"/>
      <c r="K104" s="14"/>
    </row>
    <row r="105" spans="1:11" x14ac:dyDescent="0.25">
      <c r="A105" s="19" t="s">
        <v>242</v>
      </c>
      <c r="B105" s="19" t="s">
        <v>243</v>
      </c>
      <c r="C105" s="19" t="s">
        <v>136</v>
      </c>
      <c r="D105" s="20">
        <v>10</v>
      </c>
      <c r="E105" s="28"/>
      <c r="F105" s="20">
        <f t="shared" si="15"/>
        <v>0</v>
      </c>
      <c r="G105" s="28"/>
      <c r="H105" s="20">
        <f t="shared" si="16"/>
        <v>0</v>
      </c>
      <c r="I105" s="20">
        <f t="shared" si="17"/>
        <v>0</v>
      </c>
      <c r="J105" s="14"/>
      <c r="K105" s="14"/>
    </row>
    <row r="106" spans="1:11" x14ac:dyDescent="0.25">
      <c r="A106" s="19" t="s">
        <v>244</v>
      </c>
      <c r="B106" s="19" t="s">
        <v>245</v>
      </c>
      <c r="C106" s="19" t="s">
        <v>136</v>
      </c>
      <c r="D106" s="20">
        <v>150</v>
      </c>
      <c r="E106" s="28"/>
      <c r="F106" s="20">
        <f t="shared" si="15"/>
        <v>0</v>
      </c>
      <c r="G106" s="28"/>
      <c r="H106" s="20">
        <f t="shared" si="16"/>
        <v>0</v>
      </c>
      <c r="I106" s="20">
        <f t="shared" si="17"/>
        <v>0</v>
      </c>
      <c r="J106" s="14"/>
      <c r="K106" s="14"/>
    </row>
    <row r="107" spans="1:11" x14ac:dyDescent="0.25">
      <c r="A107" s="19" t="s">
        <v>246</v>
      </c>
      <c r="B107" s="19" t="s">
        <v>247</v>
      </c>
      <c r="C107" s="19" t="s">
        <v>136</v>
      </c>
      <c r="D107" s="20">
        <v>1650</v>
      </c>
      <c r="E107" s="28"/>
      <c r="F107" s="20">
        <f t="shared" si="15"/>
        <v>0</v>
      </c>
      <c r="G107" s="28"/>
      <c r="H107" s="20">
        <f t="shared" si="16"/>
        <v>0</v>
      </c>
      <c r="I107" s="20">
        <f t="shared" si="17"/>
        <v>0</v>
      </c>
      <c r="J107" s="14"/>
      <c r="K107" s="14"/>
    </row>
    <row r="108" spans="1:11" x14ac:dyDescent="0.25">
      <c r="A108" s="19" t="s">
        <v>248</v>
      </c>
      <c r="B108" s="19" t="s">
        <v>249</v>
      </c>
      <c r="C108" s="19" t="s">
        <v>136</v>
      </c>
      <c r="D108" s="20">
        <v>76</v>
      </c>
      <c r="E108" s="28"/>
      <c r="F108" s="20">
        <f t="shared" si="15"/>
        <v>0</v>
      </c>
      <c r="G108" s="28"/>
      <c r="H108" s="20">
        <f t="shared" si="16"/>
        <v>0</v>
      </c>
      <c r="I108" s="20">
        <f t="shared" si="17"/>
        <v>0</v>
      </c>
      <c r="J108" s="14"/>
      <c r="K108" s="14"/>
    </row>
    <row r="109" spans="1:11" x14ac:dyDescent="0.25">
      <c r="A109" s="19" t="s">
        <v>250</v>
      </c>
      <c r="B109" s="19" t="s">
        <v>251</v>
      </c>
      <c r="C109" s="19" t="s">
        <v>136</v>
      </c>
      <c r="D109" s="20">
        <v>50</v>
      </c>
      <c r="E109" s="28"/>
      <c r="F109" s="20">
        <f t="shared" si="15"/>
        <v>0</v>
      </c>
      <c r="G109" s="28"/>
      <c r="H109" s="20">
        <f t="shared" si="16"/>
        <v>0</v>
      </c>
      <c r="I109" s="20">
        <f t="shared" si="17"/>
        <v>0</v>
      </c>
      <c r="J109" s="14"/>
      <c r="K109" s="14"/>
    </row>
    <row r="110" spans="1:11" x14ac:dyDescent="0.25">
      <c r="A110" s="19" t="s">
        <v>252</v>
      </c>
      <c r="B110" s="19" t="s">
        <v>253</v>
      </c>
      <c r="C110" s="19" t="s">
        <v>136</v>
      </c>
      <c r="D110" s="20">
        <v>115</v>
      </c>
      <c r="E110" s="28"/>
      <c r="F110" s="20">
        <f t="shared" si="15"/>
        <v>0</v>
      </c>
      <c r="G110" s="28"/>
      <c r="H110" s="20">
        <f t="shared" si="16"/>
        <v>0</v>
      </c>
      <c r="I110" s="20">
        <f t="shared" si="17"/>
        <v>0</v>
      </c>
      <c r="J110" s="14"/>
      <c r="K110" s="14"/>
    </row>
    <row r="111" spans="1:11" x14ac:dyDescent="0.25">
      <c r="A111" s="19" t="s">
        <v>254</v>
      </c>
      <c r="B111" s="19" t="s">
        <v>255</v>
      </c>
      <c r="C111" s="19" t="s">
        <v>136</v>
      </c>
      <c r="D111" s="20">
        <v>60</v>
      </c>
      <c r="E111" s="28"/>
      <c r="F111" s="20">
        <f t="shared" si="15"/>
        <v>0</v>
      </c>
      <c r="G111" s="28"/>
      <c r="H111" s="20">
        <f t="shared" si="16"/>
        <v>0</v>
      </c>
      <c r="I111" s="20">
        <f t="shared" si="17"/>
        <v>0</v>
      </c>
      <c r="J111" s="14"/>
      <c r="K111" s="14"/>
    </row>
    <row r="112" spans="1:11" x14ac:dyDescent="0.25">
      <c r="A112" s="19" t="s">
        <v>256</v>
      </c>
      <c r="B112" s="19" t="s">
        <v>257</v>
      </c>
      <c r="C112" s="19" t="s">
        <v>136</v>
      </c>
      <c r="D112" s="20">
        <v>410</v>
      </c>
      <c r="E112" s="28"/>
      <c r="F112" s="20">
        <f t="shared" si="15"/>
        <v>0</v>
      </c>
      <c r="G112" s="28"/>
      <c r="H112" s="20">
        <f t="shared" si="16"/>
        <v>0</v>
      </c>
      <c r="I112" s="20">
        <f t="shared" si="17"/>
        <v>0</v>
      </c>
      <c r="J112" s="14"/>
      <c r="K112" s="14"/>
    </row>
    <row r="113" spans="1:11" x14ac:dyDescent="0.25">
      <c r="A113" s="19" t="s">
        <v>258</v>
      </c>
      <c r="B113" s="19" t="s">
        <v>259</v>
      </c>
      <c r="C113" s="19" t="s">
        <v>136</v>
      </c>
      <c r="D113" s="20">
        <v>135</v>
      </c>
      <c r="E113" s="28"/>
      <c r="F113" s="20">
        <f t="shared" si="15"/>
        <v>0</v>
      </c>
      <c r="G113" s="28"/>
      <c r="H113" s="20">
        <f t="shared" si="16"/>
        <v>0</v>
      </c>
      <c r="I113" s="20">
        <f t="shared" si="17"/>
        <v>0</v>
      </c>
      <c r="J113" s="14"/>
      <c r="K113" s="14"/>
    </row>
    <row r="114" spans="1:11" x14ac:dyDescent="0.25">
      <c r="A114" s="19" t="s">
        <v>260</v>
      </c>
      <c r="B114" s="19" t="s">
        <v>261</v>
      </c>
      <c r="C114" s="19" t="s">
        <v>136</v>
      </c>
      <c r="D114" s="20">
        <v>120</v>
      </c>
      <c r="E114" s="28"/>
      <c r="F114" s="20">
        <f t="shared" si="15"/>
        <v>0</v>
      </c>
      <c r="G114" s="28"/>
      <c r="H114" s="20">
        <f t="shared" si="16"/>
        <v>0</v>
      </c>
      <c r="I114" s="20">
        <f t="shared" si="17"/>
        <v>0</v>
      </c>
      <c r="J114" s="14"/>
      <c r="K114" s="14"/>
    </row>
    <row r="115" spans="1:11" x14ac:dyDescent="0.25">
      <c r="A115" s="19" t="s">
        <v>262</v>
      </c>
      <c r="B115" s="19" t="s">
        <v>263</v>
      </c>
      <c r="C115" s="19" t="s">
        <v>136</v>
      </c>
      <c r="D115" s="20">
        <v>395</v>
      </c>
      <c r="E115" s="28"/>
      <c r="F115" s="20">
        <f t="shared" si="15"/>
        <v>0</v>
      </c>
      <c r="G115" s="28"/>
      <c r="H115" s="20">
        <f t="shared" si="16"/>
        <v>0</v>
      </c>
      <c r="I115" s="20">
        <f t="shared" si="17"/>
        <v>0</v>
      </c>
      <c r="J115" s="14"/>
      <c r="K115" s="14"/>
    </row>
    <row r="116" spans="1:11" x14ac:dyDescent="0.25">
      <c r="A116" s="19" t="s">
        <v>264</v>
      </c>
      <c r="B116" s="19" t="s">
        <v>265</v>
      </c>
      <c r="C116" s="19" t="s">
        <v>136</v>
      </c>
      <c r="D116" s="20">
        <v>105</v>
      </c>
      <c r="E116" s="28"/>
      <c r="F116" s="20">
        <f t="shared" si="15"/>
        <v>0</v>
      </c>
      <c r="G116" s="28"/>
      <c r="H116" s="20">
        <f t="shared" si="16"/>
        <v>0</v>
      </c>
      <c r="I116" s="20">
        <f t="shared" si="17"/>
        <v>0</v>
      </c>
      <c r="J116" s="14"/>
      <c r="K116" s="14"/>
    </row>
    <row r="117" spans="1:11" x14ac:dyDescent="0.25">
      <c r="A117" s="19" t="s">
        <v>266</v>
      </c>
      <c r="B117" s="19" t="s">
        <v>267</v>
      </c>
      <c r="C117" s="19" t="s">
        <v>136</v>
      </c>
      <c r="D117" s="20">
        <v>30</v>
      </c>
      <c r="E117" s="28"/>
      <c r="F117" s="20">
        <f t="shared" si="15"/>
        <v>0</v>
      </c>
      <c r="G117" s="28"/>
      <c r="H117" s="20">
        <f t="shared" si="16"/>
        <v>0</v>
      </c>
      <c r="I117" s="20">
        <f t="shared" si="17"/>
        <v>0</v>
      </c>
      <c r="J117" s="14"/>
      <c r="K117" s="14"/>
    </row>
    <row r="118" spans="1:11" x14ac:dyDescent="0.25">
      <c r="A118" s="19" t="s">
        <v>268</v>
      </c>
      <c r="B118" s="19" t="s">
        <v>269</v>
      </c>
      <c r="C118" s="19" t="s">
        <v>67</v>
      </c>
      <c r="D118" s="20">
        <v>4</v>
      </c>
      <c r="E118" s="28"/>
      <c r="F118" s="20">
        <f t="shared" si="15"/>
        <v>0</v>
      </c>
      <c r="G118" s="28"/>
      <c r="H118" s="20">
        <f t="shared" si="16"/>
        <v>0</v>
      </c>
      <c r="I118" s="20">
        <f t="shared" si="17"/>
        <v>0</v>
      </c>
      <c r="J118" s="14"/>
      <c r="K118" s="14"/>
    </row>
    <row r="119" spans="1:11" x14ac:dyDescent="0.25">
      <c r="A119" s="15" t="s">
        <v>14</v>
      </c>
      <c r="B119" s="15" t="s">
        <v>270</v>
      </c>
      <c r="C119" s="15" t="s">
        <v>14</v>
      </c>
      <c r="D119" s="16"/>
      <c r="E119" s="26"/>
      <c r="F119" s="16"/>
      <c r="G119" s="26"/>
      <c r="H119" s="16"/>
      <c r="I119" s="16"/>
      <c r="J119" s="14"/>
      <c r="K119" s="14"/>
    </row>
    <row r="120" spans="1:11" x14ac:dyDescent="0.25">
      <c r="A120" s="19" t="s">
        <v>271</v>
      </c>
      <c r="B120" s="19" t="s">
        <v>272</v>
      </c>
      <c r="C120" s="19" t="s">
        <v>136</v>
      </c>
      <c r="D120" s="20">
        <v>30</v>
      </c>
      <c r="E120" s="28"/>
      <c r="F120" s="20">
        <f>D120*E120</f>
        <v>0</v>
      </c>
      <c r="G120" s="28"/>
      <c r="H120" s="20">
        <f>D120*G120</f>
        <v>0</v>
      </c>
      <c r="I120" s="20">
        <f>F120+H120</f>
        <v>0</v>
      </c>
      <c r="J120" s="14"/>
      <c r="K120" s="14"/>
    </row>
    <row r="121" spans="1:11" x14ac:dyDescent="0.25">
      <c r="A121" s="15" t="s">
        <v>14</v>
      </c>
      <c r="B121" s="15" t="s">
        <v>273</v>
      </c>
      <c r="C121" s="15" t="s">
        <v>14</v>
      </c>
      <c r="D121" s="16"/>
      <c r="E121" s="26"/>
      <c r="F121" s="16"/>
      <c r="G121" s="26"/>
      <c r="H121" s="16"/>
      <c r="I121" s="16"/>
      <c r="J121" s="14"/>
      <c r="K121" s="14"/>
    </row>
    <row r="122" spans="1:11" x14ac:dyDescent="0.25">
      <c r="A122" s="19" t="s">
        <v>274</v>
      </c>
      <c r="B122" s="19" t="s">
        <v>275</v>
      </c>
      <c r="C122" s="19" t="s">
        <v>136</v>
      </c>
      <c r="D122" s="20">
        <v>80</v>
      </c>
      <c r="E122" s="28"/>
      <c r="F122" s="20">
        <f>D122*E122</f>
        <v>0</v>
      </c>
      <c r="G122" s="28"/>
      <c r="H122" s="20">
        <f>D122*G122</f>
        <v>0</v>
      </c>
      <c r="I122" s="20">
        <f>F122+H122</f>
        <v>0</v>
      </c>
      <c r="J122" s="14"/>
      <c r="K122" s="14"/>
    </row>
    <row r="123" spans="1:11" x14ac:dyDescent="0.25">
      <c r="A123" s="19" t="s">
        <v>276</v>
      </c>
      <c r="B123" s="19" t="s">
        <v>277</v>
      </c>
      <c r="C123" s="19" t="s">
        <v>136</v>
      </c>
      <c r="D123" s="20">
        <v>30</v>
      </c>
      <c r="E123" s="28"/>
      <c r="F123" s="20">
        <f>D123*E123</f>
        <v>0</v>
      </c>
      <c r="G123" s="28"/>
      <c r="H123" s="20">
        <f>D123*G123</f>
        <v>0</v>
      </c>
      <c r="I123" s="20">
        <f>F123+H123</f>
        <v>0</v>
      </c>
      <c r="J123" s="14"/>
      <c r="K123" s="14"/>
    </row>
    <row r="124" spans="1:11" x14ac:dyDescent="0.25">
      <c r="A124" s="15" t="s">
        <v>14</v>
      </c>
      <c r="B124" s="15" t="s">
        <v>278</v>
      </c>
      <c r="C124" s="15" t="s">
        <v>14</v>
      </c>
      <c r="D124" s="16"/>
      <c r="E124" s="26"/>
      <c r="F124" s="16"/>
      <c r="G124" s="26"/>
      <c r="H124" s="16"/>
      <c r="I124" s="16"/>
      <c r="J124" s="14"/>
      <c r="K124" s="14"/>
    </row>
    <row r="125" spans="1:11" x14ac:dyDescent="0.25">
      <c r="A125" s="19" t="s">
        <v>279</v>
      </c>
      <c r="B125" s="19" t="s">
        <v>280</v>
      </c>
      <c r="C125" s="19" t="s">
        <v>136</v>
      </c>
      <c r="D125" s="20">
        <v>55</v>
      </c>
      <c r="E125" s="28"/>
      <c r="F125" s="20">
        <f t="shared" ref="F125:F130" si="18">D125*E125</f>
        <v>0</v>
      </c>
      <c r="G125" s="28"/>
      <c r="H125" s="20">
        <f t="shared" ref="H125:H130" si="19">D125*G125</f>
        <v>0</v>
      </c>
      <c r="I125" s="20">
        <f t="shared" ref="I125:I130" si="20">F125+H125</f>
        <v>0</v>
      </c>
      <c r="J125" s="14"/>
      <c r="K125" s="14"/>
    </row>
    <row r="126" spans="1:11" x14ac:dyDescent="0.25">
      <c r="A126" s="19" t="s">
        <v>281</v>
      </c>
      <c r="B126" s="19" t="s">
        <v>282</v>
      </c>
      <c r="C126" s="19" t="s">
        <v>136</v>
      </c>
      <c r="D126" s="20">
        <v>12</v>
      </c>
      <c r="E126" s="28"/>
      <c r="F126" s="20">
        <f t="shared" si="18"/>
        <v>0</v>
      </c>
      <c r="G126" s="28"/>
      <c r="H126" s="20">
        <f t="shared" si="19"/>
        <v>0</v>
      </c>
      <c r="I126" s="20">
        <f t="shared" si="20"/>
        <v>0</v>
      </c>
      <c r="J126" s="14"/>
      <c r="K126" s="14"/>
    </row>
    <row r="127" spans="1:11" x14ac:dyDescent="0.25">
      <c r="A127" s="19" t="s">
        <v>283</v>
      </c>
      <c r="B127" s="19" t="s">
        <v>284</v>
      </c>
      <c r="C127" s="19" t="s">
        <v>136</v>
      </c>
      <c r="D127" s="20">
        <v>120</v>
      </c>
      <c r="E127" s="28"/>
      <c r="F127" s="20">
        <f t="shared" si="18"/>
        <v>0</v>
      </c>
      <c r="G127" s="28"/>
      <c r="H127" s="20">
        <f t="shared" si="19"/>
        <v>0</v>
      </c>
      <c r="I127" s="20">
        <f t="shared" si="20"/>
        <v>0</v>
      </c>
      <c r="J127" s="14"/>
      <c r="K127" s="14"/>
    </row>
    <row r="128" spans="1:11" x14ac:dyDescent="0.25">
      <c r="A128" s="19" t="s">
        <v>285</v>
      </c>
      <c r="B128" s="19" t="s">
        <v>286</v>
      </c>
      <c r="C128" s="19" t="s">
        <v>136</v>
      </c>
      <c r="D128" s="20">
        <v>42</v>
      </c>
      <c r="E128" s="28"/>
      <c r="F128" s="20">
        <f t="shared" si="18"/>
        <v>0</v>
      </c>
      <c r="G128" s="28"/>
      <c r="H128" s="20">
        <f t="shared" si="19"/>
        <v>0</v>
      </c>
      <c r="I128" s="20">
        <f t="shared" si="20"/>
        <v>0</v>
      </c>
      <c r="J128" s="14"/>
      <c r="K128" s="14"/>
    </row>
    <row r="129" spans="1:11" x14ac:dyDescent="0.25">
      <c r="A129" s="19" t="s">
        <v>287</v>
      </c>
      <c r="B129" s="19" t="s">
        <v>288</v>
      </c>
      <c r="C129" s="19" t="s">
        <v>136</v>
      </c>
      <c r="D129" s="20">
        <v>33</v>
      </c>
      <c r="E129" s="28"/>
      <c r="F129" s="20">
        <f t="shared" si="18"/>
        <v>0</v>
      </c>
      <c r="G129" s="28"/>
      <c r="H129" s="20">
        <f t="shared" si="19"/>
        <v>0</v>
      </c>
      <c r="I129" s="20">
        <f t="shared" si="20"/>
        <v>0</v>
      </c>
      <c r="J129" s="14"/>
      <c r="K129" s="14"/>
    </row>
    <row r="130" spans="1:11" x14ac:dyDescent="0.25">
      <c r="A130" s="19" t="s">
        <v>289</v>
      </c>
      <c r="B130" s="19" t="s">
        <v>290</v>
      </c>
      <c r="C130" s="19" t="s">
        <v>136</v>
      </c>
      <c r="D130" s="20">
        <v>21</v>
      </c>
      <c r="E130" s="28"/>
      <c r="F130" s="20">
        <f t="shared" si="18"/>
        <v>0</v>
      </c>
      <c r="G130" s="28"/>
      <c r="H130" s="20">
        <f t="shared" si="19"/>
        <v>0</v>
      </c>
      <c r="I130" s="20">
        <f t="shared" si="20"/>
        <v>0</v>
      </c>
      <c r="J130" s="14"/>
      <c r="K130" s="14"/>
    </row>
    <row r="131" spans="1:11" x14ac:dyDescent="0.25">
      <c r="A131" s="15" t="s">
        <v>14</v>
      </c>
      <c r="B131" s="15" t="s">
        <v>291</v>
      </c>
      <c r="C131" s="15" t="s">
        <v>14</v>
      </c>
      <c r="D131" s="16"/>
      <c r="E131" s="26"/>
      <c r="F131" s="16"/>
      <c r="G131" s="26"/>
      <c r="H131" s="16"/>
      <c r="I131" s="16"/>
      <c r="J131" s="14"/>
      <c r="K131" s="14"/>
    </row>
    <row r="132" spans="1:11" x14ac:dyDescent="0.25">
      <c r="A132" s="19" t="s">
        <v>292</v>
      </c>
      <c r="B132" s="19" t="s">
        <v>293</v>
      </c>
      <c r="C132" s="19" t="s">
        <v>67</v>
      </c>
      <c r="D132" s="20">
        <v>335</v>
      </c>
      <c r="E132" s="28"/>
      <c r="F132" s="20">
        <f t="shared" ref="F132:F138" si="21">D132*E132</f>
        <v>0</v>
      </c>
      <c r="G132" s="28"/>
      <c r="H132" s="20">
        <f t="shared" ref="H132:H138" si="22">D132*G132</f>
        <v>0</v>
      </c>
      <c r="I132" s="20">
        <f t="shared" ref="I132:I138" si="23">F132+H132</f>
        <v>0</v>
      </c>
      <c r="J132" s="14"/>
      <c r="K132" s="14"/>
    </row>
    <row r="133" spans="1:11" x14ac:dyDescent="0.25">
      <c r="A133" s="19" t="s">
        <v>294</v>
      </c>
      <c r="B133" s="19" t="s">
        <v>295</v>
      </c>
      <c r="C133" s="19" t="s">
        <v>67</v>
      </c>
      <c r="D133" s="20">
        <v>55</v>
      </c>
      <c r="E133" s="28"/>
      <c r="F133" s="20">
        <f t="shared" si="21"/>
        <v>0</v>
      </c>
      <c r="G133" s="28"/>
      <c r="H133" s="20">
        <f t="shared" si="22"/>
        <v>0</v>
      </c>
      <c r="I133" s="20">
        <f t="shared" si="23"/>
        <v>0</v>
      </c>
      <c r="J133" s="14"/>
      <c r="K133" s="14"/>
    </row>
    <row r="134" spans="1:11" x14ac:dyDescent="0.25">
      <c r="A134" s="19" t="s">
        <v>296</v>
      </c>
      <c r="B134" s="19" t="s">
        <v>297</v>
      </c>
      <c r="C134" s="19" t="s">
        <v>67</v>
      </c>
      <c r="D134" s="20">
        <v>13</v>
      </c>
      <c r="E134" s="28"/>
      <c r="F134" s="20">
        <f t="shared" si="21"/>
        <v>0</v>
      </c>
      <c r="G134" s="28"/>
      <c r="H134" s="20">
        <f t="shared" si="22"/>
        <v>0</v>
      </c>
      <c r="I134" s="20">
        <f t="shared" si="23"/>
        <v>0</v>
      </c>
      <c r="J134" s="14"/>
      <c r="K134" s="14"/>
    </row>
    <row r="135" spans="1:11" x14ac:dyDescent="0.25">
      <c r="A135" s="19" t="s">
        <v>298</v>
      </c>
      <c r="B135" s="19" t="s">
        <v>299</v>
      </c>
      <c r="C135" s="19" t="s">
        <v>67</v>
      </c>
      <c r="D135" s="20">
        <v>8</v>
      </c>
      <c r="E135" s="28"/>
      <c r="F135" s="20">
        <f t="shared" si="21"/>
        <v>0</v>
      </c>
      <c r="G135" s="28"/>
      <c r="H135" s="20">
        <f t="shared" si="22"/>
        <v>0</v>
      </c>
      <c r="I135" s="20">
        <f t="shared" si="23"/>
        <v>0</v>
      </c>
      <c r="J135" s="14"/>
      <c r="K135" s="14"/>
    </row>
    <row r="136" spans="1:11" x14ac:dyDescent="0.25">
      <c r="A136" s="19" t="s">
        <v>300</v>
      </c>
      <c r="B136" s="19" t="s">
        <v>301</v>
      </c>
      <c r="C136" s="19" t="s">
        <v>67</v>
      </c>
      <c r="D136" s="20">
        <v>24</v>
      </c>
      <c r="E136" s="28"/>
      <c r="F136" s="20">
        <f t="shared" si="21"/>
        <v>0</v>
      </c>
      <c r="G136" s="28"/>
      <c r="H136" s="20">
        <f t="shared" si="22"/>
        <v>0</v>
      </c>
      <c r="I136" s="20">
        <f t="shared" si="23"/>
        <v>0</v>
      </c>
      <c r="J136" s="14"/>
      <c r="K136" s="14"/>
    </row>
    <row r="137" spans="1:11" x14ac:dyDescent="0.25">
      <c r="A137" s="19" t="s">
        <v>302</v>
      </c>
      <c r="B137" s="19" t="s">
        <v>303</v>
      </c>
      <c r="C137" s="19" t="s">
        <v>67</v>
      </c>
      <c r="D137" s="20">
        <v>4</v>
      </c>
      <c r="E137" s="28"/>
      <c r="F137" s="20">
        <f t="shared" si="21"/>
        <v>0</v>
      </c>
      <c r="G137" s="28"/>
      <c r="H137" s="20">
        <f t="shared" si="22"/>
        <v>0</v>
      </c>
      <c r="I137" s="20">
        <f t="shared" si="23"/>
        <v>0</v>
      </c>
      <c r="J137" s="14"/>
      <c r="K137" s="14"/>
    </row>
    <row r="138" spans="1:11" x14ac:dyDescent="0.25">
      <c r="A138" s="19" t="s">
        <v>304</v>
      </c>
      <c r="B138" s="19" t="s">
        <v>305</v>
      </c>
      <c r="C138" s="19" t="s">
        <v>67</v>
      </c>
      <c r="D138" s="20">
        <v>2</v>
      </c>
      <c r="E138" s="28"/>
      <c r="F138" s="20">
        <f t="shared" si="21"/>
        <v>0</v>
      </c>
      <c r="G138" s="28"/>
      <c r="H138" s="20">
        <f t="shared" si="22"/>
        <v>0</v>
      </c>
      <c r="I138" s="20">
        <f t="shared" si="23"/>
        <v>0</v>
      </c>
      <c r="J138" s="14"/>
      <c r="K138" s="14"/>
    </row>
    <row r="139" spans="1:11" x14ac:dyDescent="0.25">
      <c r="A139" s="15" t="s">
        <v>14</v>
      </c>
      <c r="B139" s="15" t="s">
        <v>306</v>
      </c>
      <c r="C139" s="15" t="s">
        <v>14</v>
      </c>
      <c r="D139" s="16"/>
      <c r="E139" s="26"/>
      <c r="F139" s="16"/>
      <c r="G139" s="26"/>
      <c r="H139" s="16"/>
      <c r="I139" s="16"/>
      <c r="J139" s="14"/>
      <c r="K139" s="14"/>
    </row>
    <row r="140" spans="1:11" x14ac:dyDescent="0.25">
      <c r="A140" s="19" t="s">
        <v>307</v>
      </c>
      <c r="B140" s="19" t="s">
        <v>308</v>
      </c>
      <c r="C140" s="19" t="s">
        <v>67</v>
      </c>
      <c r="D140" s="20">
        <v>24</v>
      </c>
      <c r="E140" s="28"/>
      <c r="F140" s="20">
        <f>D140*E140</f>
        <v>0</v>
      </c>
      <c r="G140" s="28"/>
      <c r="H140" s="20">
        <f>D140*G140</f>
        <v>0</v>
      </c>
      <c r="I140" s="20">
        <f>F140+H140</f>
        <v>0</v>
      </c>
      <c r="J140" s="14"/>
      <c r="K140" s="14"/>
    </row>
    <row r="141" spans="1:11" x14ac:dyDescent="0.25">
      <c r="A141" s="19" t="s">
        <v>309</v>
      </c>
      <c r="B141" s="19" t="s">
        <v>310</v>
      </c>
      <c r="C141" s="19" t="s">
        <v>67</v>
      </c>
      <c r="D141" s="20">
        <v>4</v>
      </c>
      <c r="E141" s="28"/>
      <c r="F141" s="20">
        <f>D141*E141</f>
        <v>0</v>
      </c>
      <c r="G141" s="28"/>
      <c r="H141" s="20">
        <f>D141*G141</f>
        <v>0</v>
      </c>
      <c r="I141" s="20">
        <f>F141+H141</f>
        <v>0</v>
      </c>
      <c r="J141" s="14"/>
      <c r="K141" s="14"/>
    </row>
    <row r="142" spans="1:11" x14ac:dyDescent="0.25">
      <c r="A142" s="19" t="s">
        <v>311</v>
      </c>
      <c r="B142" s="19" t="s">
        <v>312</v>
      </c>
      <c r="C142" s="19" t="s">
        <v>67</v>
      </c>
      <c r="D142" s="20">
        <v>2</v>
      </c>
      <c r="E142" s="28"/>
      <c r="F142" s="20">
        <f>D142*E142</f>
        <v>0</v>
      </c>
      <c r="G142" s="28"/>
      <c r="H142" s="20">
        <f>D142*G142</f>
        <v>0</v>
      </c>
      <c r="I142" s="20">
        <f>F142+H142</f>
        <v>0</v>
      </c>
      <c r="J142" s="14"/>
      <c r="K142" s="14"/>
    </row>
    <row r="143" spans="1:11" x14ac:dyDescent="0.25">
      <c r="A143" s="15" t="s">
        <v>14</v>
      </c>
      <c r="B143" s="15" t="s">
        <v>313</v>
      </c>
      <c r="C143" s="15" t="s">
        <v>14</v>
      </c>
      <c r="D143" s="16"/>
      <c r="E143" s="26"/>
      <c r="F143" s="16"/>
      <c r="G143" s="26"/>
      <c r="H143" s="16"/>
      <c r="I143" s="16"/>
      <c r="J143" s="14"/>
      <c r="K143" s="14"/>
    </row>
    <row r="144" spans="1:11" x14ac:dyDescent="0.25">
      <c r="A144" s="19" t="s">
        <v>314</v>
      </c>
      <c r="B144" s="19" t="s">
        <v>315</v>
      </c>
      <c r="C144" s="19" t="s">
        <v>67</v>
      </c>
      <c r="D144" s="20">
        <v>70</v>
      </c>
      <c r="E144" s="28"/>
      <c r="F144" s="20">
        <f>D144*E144</f>
        <v>0</v>
      </c>
      <c r="G144" s="28"/>
      <c r="H144" s="20">
        <f>D144*G144</f>
        <v>0</v>
      </c>
      <c r="I144" s="20">
        <f>F144+H144</f>
        <v>0</v>
      </c>
      <c r="J144" s="14"/>
      <c r="K144" s="14"/>
    </row>
    <row r="145" spans="1:11" x14ac:dyDescent="0.25">
      <c r="A145" s="15" t="s">
        <v>14</v>
      </c>
      <c r="B145" s="15" t="s">
        <v>316</v>
      </c>
      <c r="C145" s="15" t="s">
        <v>14</v>
      </c>
      <c r="D145" s="16"/>
      <c r="E145" s="26"/>
      <c r="F145" s="16"/>
      <c r="G145" s="26"/>
      <c r="H145" s="16"/>
      <c r="I145" s="16"/>
      <c r="J145" s="14"/>
      <c r="K145" s="14"/>
    </row>
    <row r="146" spans="1:11" x14ac:dyDescent="0.25">
      <c r="A146" s="19" t="s">
        <v>317</v>
      </c>
      <c r="B146" s="19" t="s">
        <v>318</v>
      </c>
      <c r="C146" s="19" t="s">
        <v>67</v>
      </c>
      <c r="D146" s="20">
        <v>84</v>
      </c>
      <c r="E146" s="28"/>
      <c r="F146" s="20">
        <f>D146*E146</f>
        <v>0</v>
      </c>
      <c r="G146" s="28"/>
      <c r="H146" s="20">
        <f>D146*G146</f>
        <v>0</v>
      </c>
      <c r="I146" s="20">
        <f>F146+H146</f>
        <v>0</v>
      </c>
      <c r="J146" s="14"/>
      <c r="K146" s="14"/>
    </row>
    <row r="147" spans="1:11" x14ac:dyDescent="0.25">
      <c r="A147" s="19" t="s">
        <v>319</v>
      </c>
      <c r="B147" s="19" t="s">
        <v>320</v>
      </c>
      <c r="C147" s="19" t="s">
        <v>67</v>
      </c>
      <c r="D147" s="20">
        <v>55</v>
      </c>
      <c r="E147" s="28"/>
      <c r="F147" s="20">
        <f>D147*E147</f>
        <v>0</v>
      </c>
      <c r="G147" s="28"/>
      <c r="H147" s="20">
        <f>D147*G147</f>
        <v>0</v>
      </c>
      <c r="I147" s="20">
        <f>F147+H147</f>
        <v>0</v>
      </c>
      <c r="J147" s="14"/>
      <c r="K147" s="14"/>
    </row>
    <row r="148" spans="1:11" x14ac:dyDescent="0.25">
      <c r="A148" s="19" t="s">
        <v>321</v>
      </c>
      <c r="B148" s="19" t="s">
        <v>322</v>
      </c>
      <c r="C148" s="19" t="s">
        <v>67</v>
      </c>
      <c r="D148" s="20">
        <v>8</v>
      </c>
      <c r="E148" s="28"/>
      <c r="F148" s="20">
        <f>D148*E148</f>
        <v>0</v>
      </c>
      <c r="G148" s="28"/>
      <c r="H148" s="20">
        <f>D148*G148</f>
        <v>0</v>
      </c>
      <c r="I148" s="20">
        <f>F148+H148</f>
        <v>0</v>
      </c>
      <c r="J148" s="14"/>
      <c r="K148" s="14"/>
    </row>
    <row r="149" spans="1:11" x14ac:dyDescent="0.25">
      <c r="A149" s="15" t="s">
        <v>14</v>
      </c>
      <c r="B149" s="15" t="s">
        <v>323</v>
      </c>
      <c r="C149" s="15" t="s">
        <v>14</v>
      </c>
      <c r="D149" s="16"/>
      <c r="E149" s="26"/>
      <c r="F149" s="16"/>
      <c r="G149" s="26"/>
      <c r="H149" s="16"/>
      <c r="I149" s="16"/>
      <c r="J149" s="14"/>
      <c r="K149" s="14"/>
    </row>
    <row r="150" spans="1:11" x14ac:dyDescent="0.25">
      <c r="A150" s="19" t="s">
        <v>324</v>
      </c>
      <c r="B150" s="19" t="s">
        <v>325</v>
      </c>
      <c r="C150" s="19" t="s">
        <v>67</v>
      </c>
      <c r="D150" s="20">
        <v>1</v>
      </c>
      <c r="E150" s="28"/>
      <c r="F150" s="20">
        <f>D150*E150</f>
        <v>0</v>
      </c>
      <c r="G150" s="28"/>
      <c r="H150" s="20">
        <f>D150*G150</f>
        <v>0</v>
      </c>
      <c r="I150" s="20">
        <f>F150+H150</f>
        <v>0</v>
      </c>
      <c r="J150" s="14"/>
      <c r="K150" s="14"/>
    </row>
    <row r="151" spans="1:11" x14ac:dyDescent="0.25">
      <c r="A151" s="15" t="s">
        <v>14</v>
      </c>
      <c r="B151" s="15" t="s">
        <v>326</v>
      </c>
      <c r="C151" s="15" t="s">
        <v>14</v>
      </c>
      <c r="D151" s="16"/>
      <c r="E151" s="26"/>
      <c r="F151" s="16"/>
      <c r="G151" s="26"/>
      <c r="H151" s="16"/>
      <c r="I151" s="16"/>
      <c r="J151" s="14"/>
      <c r="K151" s="14"/>
    </row>
    <row r="152" spans="1:11" x14ac:dyDescent="0.25">
      <c r="A152" s="19" t="s">
        <v>327</v>
      </c>
      <c r="B152" s="19" t="s">
        <v>328</v>
      </c>
      <c r="C152" s="19" t="s">
        <v>67</v>
      </c>
      <c r="D152" s="20">
        <v>120</v>
      </c>
      <c r="E152" s="28"/>
      <c r="F152" s="20">
        <f>D152*E152</f>
        <v>0</v>
      </c>
      <c r="G152" s="28"/>
      <c r="H152" s="20">
        <f>D152*G152</f>
        <v>0</v>
      </c>
      <c r="I152" s="20">
        <f>F152+H152</f>
        <v>0</v>
      </c>
      <c r="J152" s="14"/>
      <c r="K152" s="14"/>
    </row>
    <row r="153" spans="1:11" x14ac:dyDescent="0.25">
      <c r="A153" s="19" t="s">
        <v>329</v>
      </c>
      <c r="B153" s="19" t="s">
        <v>330</v>
      </c>
      <c r="C153" s="19" t="s">
        <v>67</v>
      </c>
      <c r="D153" s="20">
        <v>110</v>
      </c>
      <c r="E153" s="28"/>
      <c r="F153" s="20">
        <f>D153*E153</f>
        <v>0</v>
      </c>
      <c r="G153" s="28"/>
      <c r="H153" s="20">
        <f>D153*G153</f>
        <v>0</v>
      </c>
      <c r="I153" s="20">
        <f>F153+H153</f>
        <v>0</v>
      </c>
      <c r="J153" s="14"/>
      <c r="K153" s="14"/>
    </row>
    <row r="154" spans="1:11" x14ac:dyDescent="0.25">
      <c r="A154" s="19" t="s">
        <v>331</v>
      </c>
      <c r="B154" s="19" t="s">
        <v>332</v>
      </c>
      <c r="C154" s="19" t="s">
        <v>67</v>
      </c>
      <c r="D154" s="20">
        <v>55</v>
      </c>
      <c r="E154" s="28"/>
      <c r="F154" s="20">
        <f>D154*E154</f>
        <v>0</v>
      </c>
      <c r="G154" s="28"/>
      <c r="H154" s="20">
        <f>D154*G154</f>
        <v>0</v>
      </c>
      <c r="I154" s="20">
        <f>F154+H154</f>
        <v>0</v>
      </c>
      <c r="J154" s="14"/>
      <c r="K154" s="14"/>
    </row>
    <row r="155" spans="1:11" x14ac:dyDescent="0.25">
      <c r="A155" s="15" t="s">
        <v>14</v>
      </c>
      <c r="B155" s="15" t="s">
        <v>333</v>
      </c>
      <c r="C155" s="15" t="s">
        <v>14</v>
      </c>
      <c r="D155" s="16"/>
      <c r="E155" s="26"/>
      <c r="F155" s="16"/>
      <c r="G155" s="26"/>
      <c r="H155" s="16"/>
      <c r="I155" s="16"/>
      <c r="J155" s="14"/>
      <c r="K155" s="14"/>
    </row>
    <row r="156" spans="1:11" x14ac:dyDescent="0.25">
      <c r="A156" s="19" t="s">
        <v>334</v>
      </c>
      <c r="B156" s="19" t="s">
        <v>335</v>
      </c>
      <c r="C156" s="19" t="s">
        <v>67</v>
      </c>
      <c r="D156" s="20">
        <v>25</v>
      </c>
      <c r="E156" s="28"/>
      <c r="F156" s="20">
        <f>D156*E156</f>
        <v>0</v>
      </c>
      <c r="G156" s="28"/>
      <c r="H156" s="20">
        <f>D156*G156</f>
        <v>0</v>
      </c>
      <c r="I156" s="20">
        <f>F156+H156</f>
        <v>0</v>
      </c>
      <c r="J156" s="14"/>
      <c r="K156" s="14"/>
    </row>
    <row r="157" spans="1:11" x14ac:dyDescent="0.25">
      <c r="A157" s="19" t="s">
        <v>336</v>
      </c>
      <c r="B157" s="19" t="s">
        <v>337</v>
      </c>
      <c r="C157" s="19" t="s">
        <v>67</v>
      </c>
      <c r="D157" s="20">
        <v>4</v>
      </c>
      <c r="E157" s="28"/>
      <c r="F157" s="20">
        <f>D157*E157</f>
        <v>0</v>
      </c>
      <c r="G157" s="28"/>
      <c r="H157" s="20">
        <f>D157*G157</f>
        <v>0</v>
      </c>
      <c r="I157" s="20">
        <f>F157+H157</f>
        <v>0</v>
      </c>
      <c r="J157" s="14"/>
      <c r="K157" s="14"/>
    </row>
    <row r="158" spans="1:11" x14ac:dyDescent="0.25">
      <c r="A158" s="19" t="s">
        <v>338</v>
      </c>
      <c r="B158" s="19" t="s">
        <v>339</v>
      </c>
      <c r="C158" s="19" t="s">
        <v>67</v>
      </c>
      <c r="D158" s="20">
        <v>2</v>
      </c>
      <c r="E158" s="28"/>
      <c r="F158" s="20">
        <f>D158*E158</f>
        <v>0</v>
      </c>
      <c r="G158" s="28"/>
      <c r="H158" s="20">
        <f>D158*G158</f>
        <v>0</v>
      </c>
      <c r="I158" s="20">
        <f>F158+H158</f>
        <v>0</v>
      </c>
      <c r="J158" s="14"/>
      <c r="K158" s="14"/>
    </row>
    <row r="159" spans="1:11" x14ac:dyDescent="0.25">
      <c r="A159" s="15" t="s">
        <v>14</v>
      </c>
      <c r="B159" s="15" t="s">
        <v>340</v>
      </c>
      <c r="C159" s="15" t="s">
        <v>14</v>
      </c>
      <c r="D159" s="16"/>
      <c r="E159" s="26"/>
      <c r="F159" s="16"/>
      <c r="G159" s="26"/>
      <c r="H159" s="16"/>
      <c r="I159" s="16"/>
      <c r="J159" s="14"/>
      <c r="K159" s="14"/>
    </row>
    <row r="160" spans="1:11" x14ac:dyDescent="0.25">
      <c r="A160" s="19" t="s">
        <v>341</v>
      </c>
      <c r="B160" s="19" t="s">
        <v>342</v>
      </c>
      <c r="C160" s="19" t="s">
        <v>67</v>
      </c>
      <c r="D160" s="20">
        <v>2</v>
      </c>
      <c r="E160" s="28"/>
      <c r="F160" s="20">
        <f t="shared" ref="F160:F167" si="24">D160*E160</f>
        <v>0</v>
      </c>
      <c r="G160" s="28"/>
      <c r="H160" s="20">
        <f t="shared" ref="H160:H167" si="25">D160*G160</f>
        <v>0</v>
      </c>
      <c r="I160" s="20">
        <f t="shared" ref="I160:I167" si="26">F160+H160</f>
        <v>0</v>
      </c>
      <c r="J160" s="14"/>
      <c r="K160" s="14"/>
    </row>
    <row r="161" spans="1:11" x14ac:dyDescent="0.25">
      <c r="A161" s="19" t="s">
        <v>343</v>
      </c>
      <c r="B161" s="19" t="s">
        <v>344</v>
      </c>
      <c r="C161" s="19" t="s">
        <v>67</v>
      </c>
      <c r="D161" s="20">
        <v>5</v>
      </c>
      <c r="E161" s="28"/>
      <c r="F161" s="20">
        <f t="shared" si="24"/>
        <v>0</v>
      </c>
      <c r="G161" s="28"/>
      <c r="H161" s="20">
        <f t="shared" si="25"/>
        <v>0</v>
      </c>
      <c r="I161" s="20">
        <f t="shared" si="26"/>
        <v>0</v>
      </c>
      <c r="J161" s="14"/>
      <c r="K161" s="14"/>
    </row>
    <row r="162" spans="1:11" x14ac:dyDescent="0.25">
      <c r="A162" s="19" t="s">
        <v>345</v>
      </c>
      <c r="B162" s="19" t="s">
        <v>346</v>
      </c>
      <c r="C162" s="19" t="s">
        <v>67</v>
      </c>
      <c r="D162" s="20">
        <v>6</v>
      </c>
      <c r="E162" s="28"/>
      <c r="F162" s="20">
        <f t="shared" si="24"/>
        <v>0</v>
      </c>
      <c r="G162" s="28"/>
      <c r="H162" s="20">
        <f t="shared" si="25"/>
        <v>0</v>
      </c>
      <c r="I162" s="20">
        <f t="shared" si="26"/>
        <v>0</v>
      </c>
      <c r="J162" s="14"/>
      <c r="K162" s="14"/>
    </row>
    <row r="163" spans="1:11" x14ac:dyDescent="0.25">
      <c r="A163" s="19" t="s">
        <v>347</v>
      </c>
      <c r="B163" s="19" t="s">
        <v>348</v>
      </c>
      <c r="C163" s="19" t="s">
        <v>67</v>
      </c>
      <c r="D163" s="20">
        <v>8</v>
      </c>
      <c r="E163" s="28"/>
      <c r="F163" s="20">
        <f t="shared" si="24"/>
        <v>0</v>
      </c>
      <c r="G163" s="28"/>
      <c r="H163" s="20">
        <f t="shared" si="25"/>
        <v>0</v>
      </c>
      <c r="I163" s="20">
        <f t="shared" si="26"/>
        <v>0</v>
      </c>
      <c r="J163" s="14"/>
      <c r="K163" s="14"/>
    </row>
    <row r="164" spans="1:11" x14ac:dyDescent="0.25">
      <c r="A164" s="19" t="s">
        <v>349</v>
      </c>
      <c r="B164" s="19" t="s">
        <v>350</v>
      </c>
      <c r="C164" s="19" t="s">
        <v>67</v>
      </c>
      <c r="D164" s="20">
        <v>122</v>
      </c>
      <c r="E164" s="28"/>
      <c r="F164" s="20">
        <f t="shared" si="24"/>
        <v>0</v>
      </c>
      <c r="G164" s="28"/>
      <c r="H164" s="20">
        <f t="shared" si="25"/>
        <v>0</v>
      </c>
      <c r="I164" s="20">
        <f t="shared" si="26"/>
        <v>0</v>
      </c>
      <c r="J164" s="14"/>
      <c r="K164" s="14"/>
    </row>
    <row r="165" spans="1:11" x14ac:dyDescent="0.25">
      <c r="A165" s="19" t="s">
        <v>351</v>
      </c>
      <c r="B165" s="19" t="s">
        <v>352</v>
      </c>
      <c r="C165" s="19" t="s">
        <v>67</v>
      </c>
      <c r="D165" s="20">
        <v>2</v>
      </c>
      <c r="E165" s="28"/>
      <c r="F165" s="20">
        <f t="shared" si="24"/>
        <v>0</v>
      </c>
      <c r="G165" s="28"/>
      <c r="H165" s="20">
        <f t="shared" si="25"/>
        <v>0</v>
      </c>
      <c r="I165" s="20">
        <f t="shared" si="26"/>
        <v>0</v>
      </c>
      <c r="J165" s="14"/>
      <c r="K165" s="14"/>
    </row>
    <row r="166" spans="1:11" x14ac:dyDescent="0.25">
      <c r="A166" s="19" t="s">
        <v>353</v>
      </c>
      <c r="B166" s="19" t="s">
        <v>354</v>
      </c>
      <c r="C166" s="19" t="s">
        <v>67</v>
      </c>
      <c r="D166" s="20">
        <v>2</v>
      </c>
      <c r="E166" s="28"/>
      <c r="F166" s="20">
        <f t="shared" si="24"/>
        <v>0</v>
      </c>
      <c r="G166" s="28"/>
      <c r="H166" s="20">
        <f t="shared" si="25"/>
        <v>0</v>
      </c>
      <c r="I166" s="20">
        <f t="shared" si="26"/>
        <v>0</v>
      </c>
      <c r="J166" s="14"/>
      <c r="K166" s="14"/>
    </row>
    <row r="167" spans="1:11" x14ac:dyDescent="0.25">
      <c r="A167" s="19" t="s">
        <v>355</v>
      </c>
      <c r="B167" s="19" t="s">
        <v>356</v>
      </c>
      <c r="C167" s="19" t="s">
        <v>67</v>
      </c>
      <c r="D167" s="20">
        <v>1</v>
      </c>
      <c r="E167" s="28"/>
      <c r="F167" s="20">
        <f t="shared" si="24"/>
        <v>0</v>
      </c>
      <c r="G167" s="28"/>
      <c r="H167" s="20">
        <f t="shared" si="25"/>
        <v>0</v>
      </c>
      <c r="I167" s="20">
        <f t="shared" si="26"/>
        <v>0</v>
      </c>
      <c r="J167" s="14"/>
      <c r="K167" s="14"/>
    </row>
    <row r="168" spans="1:11" x14ac:dyDescent="0.25">
      <c r="A168" s="15" t="s">
        <v>14</v>
      </c>
      <c r="B168" s="15" t="s">
        <v>357</v>
      </c>
      <c r="C168" s="15" t="s">
        <v>14</v>
      </c>
      <c r="D168" s="16"/>
      <c r="E168" s="26"/>
      <c r="F168" s="16"/>
      <c r="G168" s="26"/>
      <c r="H168" s="16"/>
      <c r="I168" s="16"/>
      <c r="J168" s="14"/>
      <c r="K168" s="14"/>
    </row>
    <row r="169" spans="1:11" x14ac:dyDescent="0.25">
      <c r="A169" s="19" t="s">
        <v>358</v>
      </c>
      <c r="B169" s="19" t="s">
        <v>359</v>
      </c>
      <c r="C169" s="19" t="s">
        <v>67</v>
      </c>
      <c r="D169" s="20">
        <v>25</v>
      </c>
      <c r="E169" s="28"/>
      <c r="F169" s="20">
        <f>D169*E169</f>
        <v>0</v>
      </c>
      <c r="G169" s="28"/>
      <c r="H169" s="20">
        <f>D169*G169</f>
        <v>0</v>
      </c>
      <c r="I169" s="20">
        <f t="shared" ref="I169:I176" si="27">F169+H169</f>
        <v>0</v>
      </c>
      <c r="J169" s="14"/>
      <c r="K169" s="14"/>
    </row>
    <row r="170" spans="1:11" x14ac:dyDescent="0.25">
      <c r="A170" s="19" t="s">
        <v>360</v>
      </c>
      <c r="B170" s="19" t="s">
        <v>361</v>
      </c>
      <c r="C170" s="19" t="s">
        <v>67</v>
      </c>
      <c r="D170" s="20">
        <v>2</v>
      </c>
      <c r="E170" s="28"/>
      <c r="F170" s="20">
        <f>D170*E170</f>
        <v>0</v>
      </c>
      <c r="G170" s="28"/>
      <c r="H170" s="20">
        <f>D170*G170</f>
        <v>0</v>
      </c>
      <c r="I170" s="20">
        <f t="shared" si="27"/>
        <v>0</v>
      </c>
      <c r="J170" s="14"/>
      <c r="K170" s="14"/>
    </row>
    <row r="171" spans="1:11" x14ac:dyDescent="0.25">
      <c r="A171" s="19" t="s">
        <v>362</v>
      </c>
      <c r="B171" s="19" t="s">
        <v>363</v>
      </c>
      <c r="C171" s="19" t="s">
        <v>164</v>
      </c>
      <c r="D171" s="20">
        <v>240</v>
      </c>
      <c r="E171" s="28"/>
      <c r="F171" s="20">
        <f>D171*E171</f>
        <v>0</v>
      </c>
      <c r="G171" s="28"/>
      <c r="H171" s="20">
        <f>D171*G171</f>
        <v>0</v>
      </c>
      <c r="I171" s="20">
        <f t="shared" si="27"/>
        <v>0</v>
      </c>
      <c r="J171" s="14"/>
      <c r="K171" s="14"/>
    </row>
    <row r="172" spans="1:11" x14ac:dyDescent="0.25">
      <c r="A172" s="15" t="s">
        <v>14</v>
      </c>
      <c r="B172" s="15" t="s">
        <v>364</v>
      </c>
      <c r="C172" s="15" t="s">
        <v>14</v>
      </c>
      <c r="D172" s="16"/>
      <c r="E172" s="26"/>
      <c r="F172" s="16"/>
      <c r="G172" s="26"/>
      <c r="H172" s="16"/>
      <c r="I172" s="16">
        <f t="shared" si="27"/>
        <v>0</v>
      </c>
      <c r="J172" s="14"/>
      <c r="K172" s="14"/>
    </row>
    <row r="173" spans="1:11" x14ac:dyDescent="0.25">
      <c r="A173" s="19" t="s">
        <v>365</v>
      </c>
      <c r="B173" s="19" t="s">
        <v>366</v>
      </c>
      <c r="C173" s="19" t="s">
        <v>67</v>
      </c>
      <c r="D173" s="20">
        <v>20</v>
      </c>
      <c r="E173" s="28"/>
      <c r="F173" s="20">
        <f>D173*E173</f>
        <v>0</v>
      </c>
      <c r="G173" s="28"/>
      <c r="H173" s="20">
        <f>D173*G173</f>
        <v>0</v>
      </c>
      <c r="I173" s="20">
        <f t="shared" si="27"/>
        <v>0</v>
      </c>
      <c r="J173" s="14"/>
      <c r="K173" s="14"/>
    </row>
    <row r="174" spans="1:11" x14ac:dyDescent="0.25">
      <c r="A174" s="19" t="s">
        <v>367</v>
      </c>
      <c r="B174" s="19" t="s">
        <v>368</v>
      </c>
      <c r="C174" s="19" t="s">
        <v>67</v>
      </c>
      <c r="D174" s="20">
        <v>12</v>
      </c>
      <c r="E174" s="28"/>
      <c r="F174" s="20">
        <f>D174*E174</f>
        <v>0</v>
      </c>
      <c r="G174" s="28"/>
      <c r="H174" s="20">
        <f>D174*G174</f>
        <v>0</v>
      </c>
      <c r="I174" s="20">
        <f t="shared" si="27"/>
        <v>0</v>
      </c>
      <c r="J174" s="14"/>
      <c r="K174" s="14"/>
    </row>
    <row r="175" spans="1:11" x14ac:dyDescent="0.25">
      <c r="A175" s="19" t="s">
        <v>369</v>
      </c>
      <c r="B175" s="19" t="s">
        <v>370</v>
      </c>
      <c r="C175" s="19" t="s">
        <v>371</v>
      </c>
      <c r="D175" s="20">
        <v>6</v>
      </c>
      <c r="E175" s="28"/>
      <c r="F175" s="20">
        <f>D175*E175</f>
        <v>0</v>
      </c>
      <c r="G175" s="28"/>
      <c r="H175" s="20">
        <f>D175*G175</f>
        <v>0</v>
      </c>
      <c r="I175" s="20">
        <f t="shared" si="27"/>
        <v>0</v>
      </c>
      <c r="J175" s="14"/>
      <c r="K175" s="14"/>
    </row>
    <row r="176" spans="1:11" x14ac:dyDescent="0.25">
      <c r="A176" s="19" t="s">
        <v>372</v>
      </c>
      <c r="B176" s="19" t="s">
        <v>373</v>
      </c>
      <c r="C176" s="19" t="s">
        <v>374</v>
      </c>
      <c r="D176" s="20">
        <v>0.2</v>
      </c>
      <c r="E176" s="28"/>
      <c r="F176" s="20">
        <f>D176*E176</f>
        <v>0</v>
      </c>
      <c r="G176" s="28"/>
      <c r="H176" s="20">
        <f>D176*G176</f>
        <v>0</v>
      </c>
      <c r="I176" s="20">
        <f t="shared" si="27"/>
        <v>0</v>
      </c>
      <c r="J176" s="14"/>
      <c r="K176" s="14"/>
    </row>
    <row r="177" spans="1:11" x14ac:dyDescent="0.25">
      <c r="A177" s="15" t="s">
        <v>14</v>
      </c>
      <c r="B177" s="15" t="s">
        <v>375</v>
      </c>
      <c r="C177" s="15" t="s">
        <v>14</v>
      </c>
      <c r="D177" s="16"/>
      <c r="E177" s="26"/>
      <c r="F177" s="16"/>
      <c r="G177" s="26"/>
      <c r="H177" s="16"/>
      <c r="I177" s="16"/>
      <c r="J177" s="14"/>
      <c r="K177" s="14"/>
    </row>
    <row r="178" spans="1:11" x14ac:dyDescent="0.25">
      <c r="A178" s="15" t="s">
        <v>14</v>
      </c>
      <c r="B178" s="15" t="s">
        <v>376</v>
      </c>
      <c r="C178" s="15" t="s">
        <v>14</v>
      </c>
      <c r="D178" s="16"/>
      <c r="E178" s="26"/>
      <c r="F178" s="16"/>
      <c r="G178" s="26"/>
      <c r="H178" s="16"/>
      <c r="I178" s="16"/>
      <c r="J178" s="14"/>
      <c r="K178" s="14"/>
    </row>
    <row r="179" spans="1:11" x14ac:dyDescent="0.25">
      <c r="A179" s="19" t="s">
        <v>377</v>
      </c>
      <c r="B179" s="19" t="s">
        <v>378</v>
      </c>
      <c r="C179" s="19" t="s">
        <v>67</v>
      </c>
      <c r="D179" s="20">
        <v>40</v>
      </c>
      <c r="E179" s="28"/>
      <c r="F179" s="20">
        <f t="shared" ref="F179:F188" si="28">D179*E179</f>
        <v>0</v>
      </c>
      <c r="G179" s="28"/>
      <c r="H179" s="20">
        <f t="shared" ref="H179:H188" si="29">D179*G179</f>
        <v>0</v>
      </c>
      <c r="I179" s="20">
        <f t="shared" ref="I179:I188" si="30">F179+H179</f>
        <v>0</v>
      </c>
      <c r="J179" s="14"/>
      <c r="K179" s="14"/>
    </row>
    <row r="180" spans="1:11" x14ac:dyDescent="0.25">
      <c r="A180" s="19" t="s">
        <v>379</v>
      </c>
      <c r="B180" s="19" t="s">
        <v>380</v>
      </c>
      <c r="C180" s="19" t="s">
        <v>67</v>
      </c>
      <c r="D180" s="20">
        <v>12</v>
      </c>
      <c r="E180" s="28"/>
      <c r="F180" s="20">
        <f t="shared" si="28"/>
        <v>0</v>
      </c>
      <c r="G180" s="28"/>
      <c r="H180" s="20">
        <f t="shared" si="29"/>
        <v>0</v>
      </c>
      <c r="I180" s="20">
        <f t="shared" si="30"/>
        <v>0</v>
      </c>
      <c r="J180" s="14"/>
      <c r="K180" s="14"/>
    </row>
    <row r="181" spans="1:11" x14ac:dyDescent="0.25">
      <c r="A181" s="19" t="s">
        <v>381</v>
      </c>
      <c r="B181" s="19" t="s">
        <v>382</v>
      </c>
      <c r="C181" s="19" t="s">
        <v>67</v>
      </c>
      <c r="D181" s="20">
        <v>4</v>
      </c>
      <c r="E181" s="28"/>
      <c r="F181" s="20">
        <f t="shared" si="28"/>
        <v>0</v>
      </c>
      <c r="G181" s="28"/>
      <c r="H181" s="20">
        <f t="shared" si="29"/>
        <v>0</v>
      </c>
      <c r="I181" s="20">
        <f t="shared" si="30"/>
        <v>0</v>
      </c>
      <c r="J181" s="14"/>
      <c r="K181" s="14"/>
    </row>
    <row r="182" spans="1:11" x14ac:dyDescent="0.25">
      <c r="A182" s="19" t="s">
        <v>383</v>
      </c>
      <c r="B182" s="19" t="s">
        <v>384</v>
      </c>
      <c r="C182" s="19" t="s">
        <v>67</v>
      </c>
      <c r="D182" s="20">
        <v>24</v>
      </c>
      <c r="E182" s="28"/>
      <c r="F182" s="20">
        <f t="shared" si="28"/>
        <v>0</v>
      </c>
      <c r="G182" s="28"/>
      <c r="H182" s="20">
        <f t="shared" si="29"/>
        <v>0</v>
      </c>
      <c r="I182" s="20">
        <f t="shared" si="30"/>
        <v>0</v>
      </c>
      <c r="J182" s="14"/>
      <c r="K182" s="14"/>
    </row>
    <row r="183" spans="1:11" x14ac:dyDescent="0.25">
      <c r="A183" s="19" t="s">
        <v>385</v>
      </c>
      <c r="B183" s="19" t="s">
        <v>386</v>
      </c>
      <c r="C183" s="19" t="s">
        <v>67</v>
      </c>
      <c r="D183" s="20">
        <v>68</v>
      </c>
      <c r="E183" s="28"/>
      <c r="F183" s="20">
        <f t="shared" si="28"/>
        <v>0</v>
      </c>
      <c r="G183" s="28"/>
      <c r="H183" s="20">
        <f t="shared" si="29"/>
        <v>0</v>
      </c>
      <c r="I183" s="20">
        <f t="shared" si="30"/>
        <v>0</v>
      </c>
      <c r="J183" s="14"/>
      <c r="K183" s="14"/>
    </row>
    <row r="184" spans="1:11" x14ac:dyDescent="0.25">
      <c r="A184" s="19" t="s">
        <v>387</v>
      </c>
      <c r="B184" s="19" t="s">
        <v>388</v>
      </c>
      <c r="C184" s="19" t="s">
        <v>67</v>
      </c>
      <c r="D184" s="20">
        <v>13</v>
      </c>
      <c r="E184" s="28"/>
      <c r="F184" s="20">
        <f t="shared" si="28"/>
        <v>0</v>
      </c>
      <c r="G184" s="28"/>
      <c r="H184" s="20">
        <f t="shared" si="29"/>
        <v>0</v>
      </c>
      <c r="I184" s="20">
        <f t="shared" si="30"/>
        <v>0</v>
      </c>
      <c r="J184" s="14"/>
      <c r="K184" s="14"/>
    </row>
    <row r="185" spans="1:11" x14ac:dyDescent="0.25">
      <c r="A185" s="19" t="s">
        <v>389</v>
      </c>
      <c r="B185" s="19" t="s">
        <v>390</v>
      </c>
      <c r="C185" s="19" t="s">
        <v>67</v>
      </c>
      <c r="D185" s="20">
        <v>1</v>
      </c>
      <c r="E185" s="28"/>
      <c r="F185" s="20">
        <f t="shared" si="28"/>
        <v>0</v>
      </c>
      <c r="G185" s="28"/>
      <c r="H185" s="20">
        <f t="shared" si="29"/>
        <v>0</v>
      </c>
      <c r="I185" s="20">
        <f t="shared" si="30"/>
        <v>0</v>
      </c>
      <c r="J185" s="14"/>
      <c r="K185" s="14"/>
    </row>
    <row r="186" spans="1:11" x14ac:dyDescent="0.25">
      <c r="A186" s="19" t="s">
        <v>391</v>
      </c>
      <c r="B186" s="19" t="s">
        <v>392</v>
      </c>
      <c r="C186" s="19" t="s">
        <v>67</v>
      </c>
      <c r="D186" s="20">
        <v>1</v>
      </c>
      <c r="E186" s="28"/>
      <c r="F186" s="20">
        <f t="shared" si="28"/>
        <v>0</v>
      </c>
      <c r="G186" s="28"/>
      <c r="H186" s="20">
        <f t="shared" si="29"/>
        <v>0</v>
      </c>
      <c r="I186" s="20">
        <f t="shared" si="30"/>
        <v>0</v>
      </c>
      <c r="J186" s="14"/>
      <c r="K186" s="14"/>
    </row>
    <row r="187" spans="1:11" x14ac:dyDescent="0.25">
      <c r="A187" s="19" t="s">
        <v>393</v>
      </c>
      <c r="B187" s="19" t="s">
        <v>394</v>
      </c>
      <c r="C187" s="19" t="s">
        <v>67</v>
      </c>
      <c r="D187" s="20">
        <v>2</v>
      </c>
      <c r="E187" s="28"/>
      <c r="F187" s="20">
        <f t="shared" si="28"/>
        <v>0</v>
      </c>
      <c r="G187" s="28"/>
      <c r="H187" s="20">
        <f t="shared" si="29"/>
        <v>0</v>
      </c>
      <c r="I187" s="20">
        <f t="shared" si="30"/>
        <v>0</v>
      </c>
      <c r="J187" s="14"/>
      <c r="K187" s="14"/>
    </row>
    <row r="188" spans="1:11" x14ac:dyDescent="0.25">
      <c r="A188" s="19" t="s">
        <v>395</v>
      </c>
      <c r="B188" s="19" t="s">
        <v>396</v>
      </c>
      <c r="C188" s="19" t="s">
        <v>67</v>
      </c>
      <c r="D188" s="20">
        <v>2</v>
      </c>
      <c r="E188" s="28"/>
      <c r="F188" s="20">
        <f t="shared" si="28"/>
        <v>0</v>
      </c>
      <c r="G188" s="28"/>
      <c r="H188" s="20">
        <f t="shared" si="29"/>
        <v>0</v>
      </c>
      <c r="I188" s="20">
        <f t="shared" si="30"/>
        <v>0</v>
      </c>
      <c r="J188" s="14"/>
      <c r="K188" s="14"/>
    </row>
    <row r="189" spans="1:11" x14ac:dyDescent="0.25">
      <c r="A189" s="15" t="s">
        <v>14</v>
      </c>
      <c r="B189" s="15" t="s">
        <v>397</v>
      </c>
      <c r="C189" s="15" t="s">
        <v>14</v>
      </c>
      <c r="D189" s="16"/>
      <c r="E189" s="26"/>
      <c r="F189" s="16"/>
      <c r="G189" s="26"/>
      <c r="H189" s="16"/>
      <c r="I189" s="16"/>
      <c r="J189" s="14"/>
      <c r="K189" s="14"/>
    </row>
    <row r="190" spans="1:11" x14ac:dyDescent="0.25">
      <c r="A190" s="19" t="s">
        <v>398</v>
      </c>
      <c r="B190" s="19" t="s">
        <v>399</v>
      </c>
      <c r="C190" s="19" t="s">
        <v>67</v>
      </c>
      <c r="D190" s="20">
        <v>1</v>
      </c>
      <c r="E190" s="28"/>
      <c r="F190" s="20">
        <f>D190*E190</f>
        <v>0</v>
      </c>
      <c r="G190" s="28"/>
      <c r="H190" s="20">
        <f>D190*G190</f>
        <v>0</v>
      </c>
      <c r="I190" s="20">
        <f>F190+H190</f>
        <v>0</v>
      </c>
      <c r="J190" s="14"/>
      <c r="K190" s="14"/>
    </row>
    <row r="191" spans="1:11" x14ac:dyDescent="0.25">
      <c r="A191" s="15" t="s">
        <v>14</v>
      </c>
      <c r="B191" s="15" t="s">
        <v>400</v>
      </c>
      <c r="C191" s="15" t="s">
        <v>14</v>
      </c>
      <c r="D191" s="16"/>
      <c r="E191" s="26"/>
      <c r="F191" s="16"/>
      <c r="G191" s="26"/>
      <c r="H191" s="16"/>
      <c r="I191" s="16"/>
      <c r="J191" s="14"/>
      <c r="K191" s="14"/>
    </row>
    <row r="192" spans="1:11" x14ac:dyDescent="0.25">
      <c r="A192" s="19" t="s">
        <v>401</v>
      </c>
      <c r="B192" s="19" t="s">
        <v>402</v>
      </c>
      <c r="C192" s="19" t="s">
        <v>67</v>
      </c>
      <c r="D192" s="20">
        <v>6</v>
      </c>
      <c r="E192" s="28"/>
      <c r="F192" s="20">
        <f>D192*E192</f>
        <v>0</v>
      </c>
      <c r="G192" s="28"/>
      <c r="H192" s="20">
        <f>D192*G192</f>
        <v>0</v>
      </c>
      <c r="I192" s="20">
        <f>F192+H192</f>
        <v>0</v>
      </c>
      <c r="J192" s="14"/>
      <c r="K192" s="14"/>
    </row>
    <row r="193" spans="1:11" x14ac:dyDescent="0.25">
      <c r="A193" s="15" t="s">
        <v>14</v>
      </c>
      <c r="B193" s="15" t="s">
        <v>403</v>
      </c>
      <c r="C193" s="15" t="s">
        <v>14</v>
      </c>
      <c r="D193" s="16"/>
      <c r="E193" s="26"/>
      <c r="F193" s="16"/>
      <c r="G193" s="26"/>
      <c r="H193" s="16"/>
      <c r="I193" s="16"/>
      <c r="J193" s="14"/>
      <c r="K193" s="14"/>
    </row>
    <row r="194" spans="1:11" x14ac:dyDescent="0.25">
      <c r="A194" s="19" t="s">
        <v>404</v>
      </c>
      <c r="B194" s="19" t="s">
        <v>405</v>
      </c>
      <c r="C194" s="19" t="s">
        <v>371</v>
      </c>
      <c r="D194" s="20">
        <v>72</v>
      </c>
      <c r="E194" s="28"/>
      <c r="F194" s="20">
        <f t="shared" ref="F194:F199" si="31">D194*E194</f>
        <v>0</v>
      </c>
      <c r="G194" s="28"/>
      <c r="H194" s="20">
        <f t="shared" ref="H194:H199" si="32">D194*G194</f>
        <v>0</v>
      </c>
      <c r="I194" s="20">
        <f t="shared" ref="I194:I199" si="33">F194+H194</f>
        <v>0</v>
      </c>
      <c r="J194" s="14"/>
      <c r="K194" s="14"/>
    </row>
    <row r="195" spans="1:11" x14ac:dyDescent="0.25">
      <c r="A195" s="19" t="s">
        <v>406</v>
      </c>
      <c r="B195" s="19" t="s">
        <v>407</v>
      </c>
      <c r="C195" s="19" t="s">
        <v>371</v>
      </c>
      <c r="D195" s="20">
        <v>61</v>
      </c>
      <c r="E195" s="28"/>
      <c r="F195" s="20">
        <f t="shared" si="31"/>
        <v>0</v>
      </c>
      <c r="G195" s="28"/>
      <c r="H195" s="20">
        <f t="shared" si="32"/>
        <v>0</v>
      </c>
      <c r="I195" s="20">
        <f t="shared" si="33"/>
        <v>0</v>
      </c>
      <c r="J195" s="14"/>
      <c r="K195" s="14"/>
    </row>
    <row r="196" spans="1:11" x14ac:dyDescent="0.25">
      <c r="A196" s="19" t="s">
        <v>408</v>
      </c>
      <c r="B196" s="19" t="s">
        <v>409</v>
      </c>
      <c r="C196" s="19" t="s">
        <v>371</v>
      </c>
      <c r="D196" s="20">
        <v>133</v>
      </c>
      <c r="E196" s="28"/>
      <c r="F196" s="20">
        <f t="shared" si="31"/>
        <v>0</v>
      </c>
      <c r="G196" s="28"/>
      <c r="H196" s="20">
        <f t="shared" si="32"/>
        <v>0</v>
      </c>
      <c r="I196" s="20">
        <f t="shared" si="33"/>
        <v>0</v>
      </c>
      <c r="J196" s="14"/>
      <c r="K196" s="14"/>
    </row>
    <row r="197" spans="1:11" x14ac:dyDescent="0.25">
      <c r="A197" s="19" t="s">
        <v>410</v>
      </c>
      <c r="B197" s="19" t="s">
        <v>411</v>
      </c>
      <c r="C197" s="19" t="s">
        <v>111</v>
      </c>
      <c r="D197" s="20">
        <v>40</v>
      </c>
      <c r="E197" s="28"/>
      <c r="F197" s="20">
        <f t="shared" si="31"/>
        <v>0</v>
      </c>
      <c r="G197" s="28"/>
      <c r="H197" s="20">
        <f t="shared" si="32"/>
        <v>0</v>
      </c>
      <c r="I197" s="20">
        <f t="shared" si="33"/>
        <v>0</v>
      </c>
      <c r="J197" s="14"/>
      <c r="K197" s="14"/>
    </row>
    <row r="198" spans="1:11" x14ac:dyDescent="0.25">
      <c r="A198" s="19" t="s">
        <v>412</v>
      </c>
      <c r="B198" s="19" t="s">
        <v>413</v>
      </c>
      <c r="C198" s="19" t="s">
        <v>67</v>
      </c>
      <c r="D198" s="20">
        <v>14</v>
      </c>
      <c r="E198" s="28"/>
      <c r="F198" s="20">
        <f t="shared" si="31"/>
        <v>0</v>
      </c>
      <c r="G198" s="28"/>
      <c r="H198" s="20">
        <f t="shared" si="32"/>
        <v>0</v>
      </c>
      <c r="I198" s="20">
        <f t="shared" si="33"/>
        <v>0</v>
      </c>
      <c r="J198" s="14"/>
      <c r="K198" s="14"/>
    </row>
    <row r="199" spans="1:11" x14ac:dyDescent="0.25">
      <c r="A199" s="19" t="s">
        <v>414</v>
      </c>
      <c r="B199" s="19" t="s">
        <v>415</v>
      </c>
      <c r="C199" s="19" t="s">
        <v>67</v>
      </c>
      <c r="D199" s="20">
        <v>7</v>
      </c>
      <c r="E199" s="28"/>
      <c r="F199" s="20">
        <f t="shared" si="31"/>
        <v>0</v>
      </c>
      <c r="G199" s="28"/>
      <c r="H199" s="20">
        <f t="shared" si="32"/>
        <v>0</v>
      </c>
      <c r="I199" s="20">
        <f t="shared" si="33"/>
        <v>0</v>
      </c>
      <c r="J199" s="14"/>
      <c r="K199" s="14"/>
    </row>
    <row r="200" spans="1:11" x14ac:dyDescent="0.25">
      <c r="A200" s="15" t="s">
        <v>14</v>
      </c>
      <c r="B200" s="15" t="s">
        <v>416</v>
      </c>
      <c r="C200" s="15" t="s">
        <v>14</v>
      </c>
      <c r="D200" s="16"/>
      <c r="E200" s="26"/>
      <c r="F200" s="16"/>
      <c r="G200" s="26"/>
      <c r="H200" s="16"/>
      <c r="I200" s="16"/>
      <c r="J200" s="14"/>
      <c r="K200" s="14"/>
    </row>
    <row r="201" spans="1:11" x14ac:dyDescent="0.25">
      <c r="A201" s="19" t="s">
        <v>417</v>
      </c>
      <c r="B201" s="19" t="s">
        <v>418</v>
      </c>
      <c r="C201" s="19" t="s">
        <v>419</v>
      </c>
      <c r="D201" s="20">
        <v>8</v>
      </c>
      <c r="E201" s="28"/>
      <c r="F201" s="20">
        <f>D201*E201</f>
        <v>0</v>
      </c>
      <c r="G201" s="28"/>
      <c r="H201" s="20">
        <f>D201*G201</f>
        <v>0</v>
      </c>
      <c r="I201" s="20">
        <f>F201+H201</f>
        <v>0</v>
      </c>
      <c r="J201" s="14"/>
      <c r="K201" s="14"/>
    </row>
    <row r="202" spans="1:11" x14ac:dyDescent="0.25">
      <c r="A202" s="15" t="s">
        <v>14</v>
      </c>
      <c r="B202" s="15" t="s">
        <v>420</v>
      </c>
      <c r="C202" s="15" t="s">
        <v>14</v>
      </c>
      <c r="D202" s="16"/>
      <c r="E202" s="26"/>
      <c r="F202" s="16"/>
      <c r="G202" s="26"/>
      <c r="H202" s="16"/>
      <c r="I202" s="16"/>
      <c r="J202" s="14"/>
      <c r="K202" s="14"/>
    </row>
    <row r="203" spans="1:11" x14ac:dyDescent="0.25">
      <c r="A203" s="19" t="s">
        <v>421</v>
      </c>
      <c r="B203" s="19" t="s">
        <v>422</v>
      </c>
      <c r="C203" s="19" t="s">
        <v>67</v>
      </c>
      <c r="D203" s="20">
        <v>1</v>
      </c>
      <c r="E203" s="28"/>
      <c r="F203" s="20">
        <f>D203*E203</f>
        <v>0</v>
      </c>
      <c r="G203" s="28"/>
      <c r="H203" s="20">
        <f>D203*G203</f>
        <v>0</v>
      </c>
      <c r="I203" s="20">
        <f>F203+H203</f>
        <v>0</v>
      </c>
      <c r="J203" s="14"/>
      <c r="K203" s="14"/>
    </row>
    <row r="204" spans="1:11" x14ac:dyDescent="0.25">
      <c r="A204" s="15" t="s">
        <v>14</v>
      </c>
      <c r="B204" s="15" t="s">
        <v>423</v>
      </c>
      <c r="C204" s="15" t="s">
        <v>14</v>
      </c>
      <c r="D204" s="16"/>
      <c r="E204" s="26"/>
      <c r="F204" s="16"/>
      <c r="G204" s="26"/>
      <c r="H204" s="16"/>
      <c r="I204" s="16"/>
      <c r="J204" s="14"/>
      <c r="K204" s="14"/>
    </row>
    <row r="205" spans="1:11" x14ac:dyDescent="0.25">
      <c r="A205" s="19" t="s">
        <v>424</v>
      </c>
      <c r="B205" s="19" t="s">
        <v>425</v>
      </c>
      <c r="C205" s="19" t="s">
        <v>67</v>
      </c>
      <c r="D205" s="20">
        <v>1</v>
      </c>
      <c r="E205" s="28"/>
      <c r="F205" s="20">
        <f>D205*E205</f>
        <v>0</v>
      </c>
      <c r="G205" s="28"/>
      <c r="H205" s="20">
        <f>D205*G205</f>
        <v>0</v>
      </c>
      <c r="I205" s="20">
        <f>F205+H205</f>
        <v>0</v>
      </c>
      <c r="J205" s="14"/>
      <c r="K205" s="14"/>
    </row>
    <row r="206" spans="1:11" x14ac:dyDescent="0.25">
      <c r="A206" s="15" t="s">
        <v>14</v>
      </c>
      <c r="B206" s="15" t="s">
        <v>426</v>
      </c>
      <c r="C206" s="15" t="s">
        <v>14</v>
      </c>
      <c r="D206" s="16"/>
      <c r="E206" s="26"/>
      <c r="F206" s="16"/>
      <c r="G206" s="26"/>
      <c r="H206" s="16"/>
      <c r="I206" s="16"/>
      <c r="J206" s="14"/>
      <c r="K206" s="14"/>
    </row>
    <row r="207" spans="1:11" x14ac:dyDescent="0.25">
      <c r="A207" s="19" t="s">
        <v>427</v>
      </c>
      <c r="B207" s="19" t="s">
        <v>428</v>
      </c>
      <c r="C207" s="19" t="s">
        <v>67</v>
      </c>
      <c r="D207" s="20">
        <v>8</v>
      </c>
      <c r="E207" s="28"/>
      <c r="F207" s="20">
        <f>D207*E207</f>
        <v>0</v>
      </c>
      <c r="G207" s="28"/>
      <c r="H207" s="20">
        <f>D207*G207</f>
        <v>0</v>
      </c>
      <c r="I207" s="20">
        <f>F207+H207</f>
        <v>0</v>
      </c>
      <c r="J207" s="14"/>
      <c r="K207" s="14"/>
    </row>
    <row r="208" spans="1:11" x14ac:dyDescent="0.25">
      <c r="A208" s="19" t="s">
        <v>429</v>
      </c>
      <c r="B208" s="19" t="s">
        <v>430</v>
      </c>
      <c r="C208" s="19" t="s">
        <v>67</v>
      </c>
      <c r="D208" s="20">
        <v>11</v>
      </c>
      <c r="E208" s="28"/>
      <c r="F208" s="20">
        <f>D208*E208</f>
        <v>0</v>
      </c>
      <c r="G208" s="28"/>
      <c r="H208" s="20">
        <f>D208*G208</f>
        <v>0</v>
      </c>
      <c r="I208" s="20">
        <f>F208+H208</f>
        <v>0</v>
      </c>
      <c r="J208" s="14"/>
      <c r="K208" s="14"/>
    </row>
    <row r="209" spans="1:11" x14ac:dyDescent="0.25">
      <c r="A209" s="15" t="s">
        <v>14</v>
      </c>
      <c r="B209" s="15" t="s">
        <v>431</v>
      </c>
      <c r="C209" s="15" t="s">
        <v>14</v>
      </c>
      <c r="D209" s="16"/>
      <c r="E209" s="26"/>
      <c r="F209" s="16"/>
      <c r="G209" s="26"/>
      <c r="H209" s="16"/>
      <c r="I209" s="16"/>
      <c r="J209" s="14"/>
      <c r="K209" s="14"/>
    </row>
    <row r="210" spans="1:11" x14ac:dyDescent="0.25">
      <c r="A210" s="19" t="s">
        <v>432</v>
      </c>
      <c r="B210" s="19" t="s">
        <v>433</v>
      </c>
      <c r="C210" s="19" t="s">
        <v>67</v>
      </c>
      <c r="D210" s="20">
        <v>14</v>
      </c>
      <c r="E210" s="28"/>
      <c r="F210" s="20">
        <f>D210*E210</f>
        <v>0</v>
      </c>
      <c r="G210" s="28"/>
      <c r="H210" s="20">
        <f>D210*G210</f>
        <v>0</v>
      </c>
      <c r="I210" s="20">
        <f>F210+H210</f>
        <v>0</v>
      </c>
      <c r="J210" s="14"/>
      <c r="K210" s="14"/>
    </row>
    <row r="211" spans="1:11" x14ac:dyDescent="0.25">
      <c r="A211" s="15" t="s">
        <v>14</v>
      </c>
      <c r="B211" s="15" t="s">
        <v>434</v>
      </c>
      <c r="C211" s="15" t="s">
        <v>14</v>
      </c>
      <c r="D211" s="16"/>
      <c r="E211" s="26"/>
      <c r="F211" s="16"/>
      <c r="G211" s="26"/>
      <c r="H211" s="16"/>
      <c r="I211" s="16"/>
      <c r="J211" s="14"/>
      <c r="K211" s="14"/>
    </row>
    <row r="212" spans="1:11" x14ac:dyDescent="0.25">
      <c r="A212" s="19" t="s">
        <v>435</v>
      </c>
      <c r="B212" s="19" t="s">
        <v>436</v>
      </c>
      <c r="C212" s="19" t="s">
        <v>67</v>
      </c>
      <c r="D212" s="20">
        <v>5</v>
      </c>
      <c r="E212" s="28"/>
      <c r="F212" s="20">
        <f>D212*E212</f>
        <v>0</v>
      </c>
      <c r="G212" s="28"/>
      <c r="H212" s="20">
        <f>D212*G212</f>
        <v>0</v>
      </c>
      <c r="I212" s="20">
        <f>F212+H212</f>
        <v>0</v>
      </c>
      <c r="J212" s="14"/>
      <c r="K212" s="14"/>
    </row>
    <row r="213" spans="1:11" x14ac:dyDescent="0.25">
      <c r="A213" s="15" t="s">
        <v>14</v>
      </c>
      <c r="B213" s="15" t="s">
        <v>437</v>
      </c>
      <c r="C213" s="15" t="s">
        <v>14</v>
      </c>
      <c r="D213" s="16"/>
      <c r="E213" s="26"/>
      <c r="F213" s="16"/>
      <c r="G213" s="26"/>
      <c r="H213" s="16"/>
      <c r="I213" s="16"/>
      <c r="J213" s="14"/>
      <c r="K213" s="14"/>
    </row>
    <row r="214" spans="1:11" x14ac:dyDescent="0.25">
      <c r="A214" s="19" t="s">
        <v>438</v>
      </c>
      <c r="B214" s="19" t="s">
        <v>439</v>
      </c>
      <c r="C214" s="19" t="s">
        <v>67</v>
      </c>
      <c r="D214" s="20">
        <v>1</v>
      </c>
      <c r="E214" s="28"/>
      <c r="F214" s="20">
        <f>D214*E214</f>
        <v>0</v>
      </c>
      <c r="G214" s="28"/>
      <c r="H214" s="20">
        <f>D214*G214</f>
        <v>0</v>
      </c>
      <c r="I214" s="20">
        <f>F214+H214</f>
        <v>0</v>
      </c>
      <c r="J214" s="14"/>
      <c r="K214" s="14"/>
    </row>
    <row r="215" spans="1:11" x14ac:dyDescent="0.25">
      <c r="A215" s="15" t="s">
        <v>14</v>
      </c>
      <c r="B215" s="15" t="s">
        <v>440</v>
      </c>
      <c r="C215" s="15" t="s">
        <v>14</v>
      </c>
      <c r="D215" s="16"/>
      <c r="E215" s="26"/>
      <c r="F215" s="16"/>
      <c r="G215" s="26"/>
      <c r="H215" s="16"/>
      <c r="I215" s="16"/>
      <c r="J215" s="14"/>
      <c r="K215" s="14"/>
    </row>
    <row r="216" spans="1:11" x14ac:dyDescent="0.25">
      <c r="A216" s="19" t="s">
        <v>441</v>
      </c>
      <c r="B216" s="19" t="s">
        <v>442</v>
      </c>
      <c r="C216" s="19" t="s">
        <v>67</v>
      </c>
      <c r="D216" s="20">
        <v>2</v>
      </c>
      <c r="E216" s="28"/>
      <c r="F216" s="20">
        <f>D216*E216</f>
        <v>0</v>
      </c>
      <c r="G216" s="28"/>
      <c r="H216" s="20">
        <f>D216*G216</f>
        <v>0</v>
      </c>
      <c r="I216" s="20">
        <f>F216+H216</f>
        <v>0</v>
      </c>
      <c r="J216" s="14"/>
      <c r="K216" s="14"/>
    </row>
    <row r="217" spans="1:11" x14ac:dyDescent="0.25">
      <c r="A217" s="15" t="s">
        <v>14</v>
      </c>
      <c r="B217" s="15" t="s">
        <v>443</v>
      </c>
      <c r="C217" s="15" t="s">
        <v>14</v>
      </c>
      <c r="D217" s="16"/>
      <c r="E217" s="26"/>
      <c r="F217" s="16"/>
      <c r="G217" s="26"/>
      <c r="H217" s="16"/>
      <c r="I217" s="16"/>
      <c r="J217" s="14"/>
      <c r="K217" s="14"/>
    </row>
    <row r="218" spans="1:11" x14ac:dyDescent="0.25">
      <c r="A218" s="19" t="s">
        <v>444</v>
      </c>
      <c r="B218" s="19" t="s">
        <v>445</v>
      </c>
      <c r="C218" s="19" t="s">
        <v>67</v>
      </c>
      <c r="D218" s="20">
        <v>2</v>
      </c>
      <c r="E218" s="28"/>
      <c r="F218" s="20">
        <f>D218*E218</f>
        <v>0</v>
      </c>
      <c r="G218" s="28"/>
      <c r="H218" s="20">
        <f>D218*G218</f>
        <v>0</v>
      </c>
      <c r="I218" s="20">
        <f>F218+H218</f>
        <v>0</v>
      </c>
      <c r="J218" s="14"/>
      <c r="K218" s="14"/>
    </row>
    <row r="219" spans="1:11" x14ac:dyDescent="0.25">
      <c r="A219" s="15" t="s">
        <v>14</v>
      </c>
      <c r="B219" s="15" t="s">
        <v>446</v>
      </c>
      <c r="C219" s="15" t="s">
        <v>14</v>
      </c>
      <c r="D219" s="16"/>
      <c r="E219" s="26"/>
      <c r="F219" s="16"/>
      <c r="G219" s="26"/>
      <c r="H219" s="16"/>
      <c r="I219" s="16"/>
      <c r="J219" s="14"/>
      <c r="K219" s="14"/>
    </row>
    <row r="220" spans="1:11" x14ac:dyDescent="0.25">
      <c r="A220" s="19" t="s">
        <v>447</v>
      </c>
      <c r="B220" s="19" t="s">
        <v>448</v>
      </c>
      <c r="C220" s="19" t="s">
        <v>67</v>
      </c>
      <c r="D220" s="20">
        <v>2</v>
      </c>
      <c r="E220" s="28"/>
      <c r="F220" s="20">
        <f>D220*E220</f>
        <v>0</v>
      </c>
      <c r="G220" s="28"/>
      <c r="H220" s="20">
        <f>D220*G220</f>
        <v>0</v>
      </c>
      <c r="I220" s="20">
        <f>F220+H220</f>
        <v>0</v>
      </c>
      <c r="J220" s="14"/>
      <c r="K220" s="14"/>
    </row>
    <row r="221" spans="1:11" x14ac:dyDescent="0.25">
      <c r="A221" s="15" t="s">
        <v>14</v>
      </c>
      <c r="B221" s="15" t="s">
        <v>449</v>
      </c>
      <c r="C221" s="15" t="s">
        <v>14</v>
      </c>
      <c r="D221" s="16"/>
      <c r="E221" s="26"/>
      <c r="F221" s="16"/>
      <c r="G221" s="26"/>
      <c r="H221" s="16"/>
      <c r="I221" s="16"/>
      <c r="J221" s="14"/>
      <c r="K221" s="14"/>
    </row>
    <row r="222" spans="1:11" x14ac:dyDescent="0.25">
      <c r="A222" s="19" t="s">
        <v>450</v>
      </c>
      <c r="B222" s="19" t="s">
        <v>451</v>
      </c>
      <c r="C222" s="19" t="s">
        <v>67</v>
      </c>
      <c r="D222" s="20">
        <v>52</v>
      </c>
      <c r="E222" s="28"/>
      <c r="F222" s="20">
        <f>D222*E222</f>
        <v>0</v>
      </c>
      <c r="G222" s="28"/>
      <c r="H222" s="20">
        <f>D222*G222</f>
        <v>0</v>
      </c>
      <c r="I222" s="20">
        <f>F222+H222</f>
        <v>0</v>
      </c>
      <c r="J222" s="14"/>
      <c r="K222" s="14"/>
    </row>
    <row r="223" spans="1:11" x14ac:dyDescent="0.25">
      <c r="A223" s="15" t="s">
        <v>14</v>
      </c>
      <c r="B223" s="15" t="s">
        <v>452</v>
      </c>
      <c r="C223" s="15" t="s">
        <v>14</v>
      </c>
      <c r="D223" s="16"/>
      <c r="E223" s="26"/>
      <c r="F223" s="16"/>
      <c r="G223" s="26"/>
      <c r="H223" s="16"/>
      <c r="I223" s="16"/>
      <c r="J223" s="14"/>
      <c r="K223" s="14"/>
    </row>
    <row r="224" spans="1:11" x14ac:dyDescent="0.25">
      <c r="A224" s="19" t="s">
        <v>453</v>
      </c>
      <c r="B224" s="19" t="s">
        <v>454</v>
      </c>
      <c r="C224" s="19" t="s">
        <v>67</v>
      </c>
      <c r="D224" s="20">
        <v>6</v>
      </c>
      <c r="E224" s="28"/>
      <c r="F224" s="20">
        <f>D224*E224</f>
        <v>0</v>
      </c>
      <c r="G224" s="28"/>
      <c r="H224" s="20">
        <f>D224*G224</f>
        <v>0</v>
      </c>
      <c r="I224" s="20">
        <f>F224+H224</f>
        <v>0</v>
      </c>
      <c r="J224" s="14"/>
      <c r="K224" s="14"/>
    </row>
    <row r="225" spans="1:11" x14ac:dyDescent="0.25">
      <c r="A225" s="19" t="s">
        <v>455</v>
      </c>
      <c r="B225" s="19" t="s">
        <v>456</v>
      </c>
      <c r="C225" s="19" t="s">
        <v>67</v>
      </c>
      <c r="D225" s="20">
        <v>246</v>
      </c>
      <c r="E225" s="28"/>
      <c r="F225" s="20">
        <f>D225*E225</f>
        <v>0</v>
      </c>
      <c r="G225" s="28"/>
      <c r="H225" s="20">
        <f>D225*G225</f>
        <v>0</v>
      </c>
      <c r="I225" s="20">
        <f>F225+H225</f>
        <v>0</v>
      </c>
      <c r="J225" s="14"/>
      <c r="K225" s="14"/>
    </row>
    <row r="226" spans="1:11" x14ac:dyDescent="0.25">
      <c r="A226" s="15" t="s">
        <v>14</v>
      </c>
      <c r="B226" s="15" t="s">
        <v>457</v>
      </c>
      <c r="C226" s="15" t="s">
        <v>14</v>
      </c>
      <c r="D226" s="16"/>
      <c r="E226" s="26"/>
      <c r="F226" s="16"/>
      <c r="G226" s="26"/>
      <c r="H226" s="16"/>
      <c r="I226" s="16"/>
      <c r="J226" s="14"/>
      <c r="K226" s="14"/>
    </row>
    <row r="227" spans="1:11" x14ac:dyDescent="0.25">
      <c r="A227" s="19" t="s">
        <v>458</v>
      </c>
      <c r="B227" s="19" t="s">
        <v>459</v>
      </c>
      <c r="C227" s="19" t="s">
        <v>67</v>
      </c>
      <c r="D227" s="20">
        <v>6</v>
      </c>
      <c r="E227" s="28"/>
      <c r="F227" s="20">
        <f>D227*E227</f>
        <v>0</v>
      </c>
      <c r="G227" s="28"/>
      <c r="H227" s="20">
        <f>D227*G227</f>
        <v>0</v>
      </c>
      <c r="I227" s="20">
        <f>F227+H227</f>
        <v>0</v>
      </c>
      <c r="J227" s="14"/>
      <c r="K227" s="14"/>
    </row>
    <row r="228" spans="1:11" x14ac:dyDescent="0.25">
      <c r="A228" s="15" t="s">
        <v>14</v>
      </c>
      <c r="B228" s="15" t="s">
        <v>460</v>
      </c>
      <c r="C228" s="15" t="s">
        <v>14</v>
      </c>
      <c r="D228" s="16"/>
      <c r="E228" s="26"/>
      <c r="F228" s="16"/>
      <c r="G228" s="26"/>
      <c r="H228" s="16"/>
      <c r="I228" s="16"/>
      <c r="J228" s="14"/>
      <c r="K228" s="14"/>
    </row>
    <row r="229" spans="1:11" x14ac:dyDescent="0.25">
      <c r="A229" s="19" t="s">
        <v>461</v>
      </c>
      <c r="B229" s="19" t="s">
        <v>462</v>
      </c>
      <c r="C229" s="19" t="s">
        <v>67</v>
      </c>
      <c r="D229" s="20">
        <v>3</v>
      </c>
      <c r="E229" s="28"/>
      <c r="F229" s="20">
        <f>D229*E229</f>
        <v>0</v>
      </c>
      <c r="G229" s="28"/>
      <c r="H229" s="20">
        <f>D229*G229</f>
        <v>0</v>
      </c>
      <c r="I229" s="20">
        <f>F229+H229</f>
        <v>0</v>
      </c>
      <c r="J229" s="14"/>
      <c r="K229" s="14"/>
    </row>
    <row r="230" spans="1:11" x14ac:dyDescent="0.25">
      <c r="A230" s="15" t="s">
        <v>14</v>
      </c>
      <c r="B230" s="15" t="s">
        <v>463</v>
      </c>
      <c r="C230" s="15" t="s">
        <v>14</v>
      </c>
      <c r="D230" s="16"/>
      <c r="E230" s="26"/>
      <c r="F230" s="16"/>
      <c r="G230" s="26"/>
      <c r="H230" s="16"/>
      <c r="I230" s="16"/>
      <c r="J230" s="14"/>
      <c r="K230" s="14"/>
    </row>
    <row r="231" spans="1:11" x14ac:dyDescent="0.25">
      <c r="A231" s="19" t="s">
        <v>464</v>
      </c>
      <c r="B231" s="19" t="s">
        <v>465</v>
      </c>
      <c r="C231" s="19" t="s">
        <v>67</v>
      </c>
      <c r="D231" s="20">
        <v>1</v>
      </c>
      <c r="E231" s="28"/>
      <c r="F231" s="20">
        <f>D231*E231</f>
        <v>0</v>
      </c>
      <c r="G231" s="28"/>
      <c r="H231" s="20">
        <f>D231*G231</f>
        <v>0</v>
      </c>
      <c r="I231" s="20">
        <f>F231+H231</f>
        <v>0</v>
      </c>
      <c r="J231" s="14"/>
      <c r="K231" s="14"/>
    </row>
    <row r="232" spans="1:11" x14ac:dyDescent="0.25">
      <c r="A232" s="15" t="s">
        <v>14</v>
      </c>
      <c r="B232" s="15" t="s">
        <v>466</v>
      </c>
      <c r="C232" s="15" t="s">
        <v>14</v>
      </c>
      <c r="D232" s="16"/>
      <c r="E232" s="26"/>
      <c r="F232" s="16"/>
      <c r="G232" s="26"/>
      <c r="H232" s="16"/>
      <c r="I232" s="16"/>
      <c r="J232" s="14"/>
      <c r="K232" s="14"/>
    </row>
    <row r="233" spans="1:11" x14ac:dyDescent="0.25">
      <c r="A233" s="19" t="s">
        <v>467</v>
      </c>
      <c r="B233" s="19" t="s">
        <v>468</v>
      </c>
      <c r="C233" s="19" t="s">
        <v>67</v>
      </c>
      <c r="D233" s="20">
        <v>1</v>
      </c>
      <c r="E233" s="28"/>
      <c r="F233" s="20">
        <f>D233*E233</f>
        <v>0</v>
      </c>
      <c r="G233" s="28"/>
      <c r="H233" s="20">
        <f>D233*G233</f>
        <v>0</v>
      </c>
      <c r="I233" s="20">
        <f>F233+H233</f>
        <v>0</v>
      </c>
      <c r="J233" s="14"/>
      <c r="K233" s="14"/>
    </row>
    <row r="234" spans="1:11" x14ac:dyDescent="0.25">
      <c r="A234" s="15" t="s">
        <v>14</v>
      </c>
      <c r="B234" s="15" t="s">
        <v>469</v>
      </c>
      <c r="C234" s="15" t="s">
        <v>14</v>
      </c>
      <c r="D234" s="16"/>
      <c r="E234" s="26"/>
      <c r="F234" s="16"/>
      <c r="G234" s="26"/>
      <c r="H234" s="16"/>
      <c r="I234" s="16"/>
      <c r="J234" s="14"/>
      <c r="K234" s="14"/>
    </row>
    <row r="235" spans="1:11" x14ac:dyDescent="0.25">
      <c r="A235" s="19" t="s">
        <v>470</v>
      </c>
      <c r="B235" s="19" t="s">
        <v>471</v>
      </c>
      <c r="C235" s="19" t="s">
        <v>67</v>
      </c>
      <c r="D235" s="20">
        <v>2</v>
      </c>
      <c r="E235" s="28"/>
      <c r="F235" s="20">
        <f>D235*E235</f>
        <v>0</v>
      </c>
      <c r="G235" s="28"/>
      <c r="H235" s="20">
        <f>D235*G235</f>
        <v>0</v>
      </c>
      <c r="I235" s="20">
        <f>F235+H235</f>
        <v>0</v>
      </c>
      <c r="J235" s="14"/>
      <c r="K235" s="14"/>
    </row>
    <row r="236" spans="1:11" x14ac:dyDescent="0.25">
      <c r="A236" s="15" t="s">
        <v>14</v>
      </c>
      <c r="B236" s="15" t="s">
        <v>472</v>
      </c>
      <c r="C236" s="15" t="s">
        <v>14</v>
      </c>
      <c r="D236" s="16"/>
      <c r="E236" s="26"/>
      <c r="F236" s="16"/>
      <c r="G236" s="26"/>
      <c r="H236" s="16"/>
      <c r="I236" s="16"/>
      <c r="J236" s="14"/>
      <c r="K236" s="14"/>
    </row>
    <row r="237" spans="1:11" x14ac:dyDescent="0.25">
      <c r="A237" s="19" t="s">
        <v>473</v>
      </c>
      <c r="B237" s="19" t="s">
        <v>474</v>
      </c>
      <c r="C237" s="19" t="s">
        <v>111</v>
      </c>
      <c r="D237" s="20">
        <v>32</v>
      </c>
      <c r="E237" s="28"/>
      <c r="F237" s="20">
        <f>D237*E237</f>
        <v>0</v>
      </c>
      <c r="G237" s="28"/>
      <c r="H237" s="20">
        <f>D237*G237</f>
        <v>0</v>
      </c>
      <c r="I237" s="20">
        <f>F237+H237</f>
        <v>0</v>
      </c>
      <c r="J237" s="14"/>
      <c r="K237" s="14"/>
    </row>
    <row r="238" spans="1:11" x14ac:dyDescent="0.25">
      <c r="A238" s="21" t="s">
        <v>14</v>
      </c>
      <c r="B238" s="21" t="s">
        <v>475</v>
      </c>
      <c r="C238" s="21" t="s">
        <v>14</v>
      </c>
      <c r="D238" s="22"/>
      <c r="E238" s="29"/>
      <c r="F238" s="22"/>
      <c r="G238" s="29"/>
      <c r="H238" s="22"/>
      <c r="I238" s="22"/>
      <c r="J238" s="14"/>
      <c r="K238" s="14"/>
    </row>
    <row r="239" spans="1:11" x14ac:dyDescent="0.25">
      <c r="A239" s="19" t="s">
        <v>476</v>
      </c>
      <c r="B239" s="19" t="s">
        <v>477</v>
      </c>
      <c r="C239" s="19" t="s">
        <v>111</v>
      </c>
      <c r="D239" s="20">
        <v>12</v>
      </c>
      <c r="E239" s="28"/>
      <c r="F239" s="20">
        <f>D239*E239</f>
        <v>0</v>
      </c>
      <c r="G239" s="28"/>
      <c r="H239" s="20">
        <f>D239*G239</f>
        <v>0</v>
      </c>
      <c r="I239" s="20">
        <f>F239+H239</f>
        <v>0</v>
      </c>
      <c r="J239" s="14"/>
      <c r="K239" s="14"/>
    </row>
    <row r="240" spans="1:11" x14ac:dyDescent="0.25">
      <c r="A240" s="19" t="s">
        <v>478</v>
      </c>
      <c r="B240" s="19" t="s">
        <v>479</v>
      </c>
      <c r="C240" s="19" t="s">
        <v>111</v>
      </c>
      <c r="D240" s="20">
        <v>25</v>
      </c>
      <c r="E240" s="28"/>
      <c r="F240" s="20">
        <f>D240*E240</f>
        <v>0</v>
      </c>
      <c r="G240" s="28"/>
      <c r="H240" s="20">
        <f>D240*G240</f>
        <v>0</v>
      </c>
      <c r="I240" s="20">
        <f>F240+H240</f>
        <v>0</v>
      </c>
      <c r="J240" s="14"/>
      <c r="K240" s="14"/>
    </row>
    <row r="241" spans="1:11" x14ac:dyDescent="0.25">
      <c r="A241" s="19" t="s">
        <v>480</v>
      </c>
      <c r="B241" s="19" t="s">
        <v>481</v>
      </c>
      <c r="C241" s="19" t="s">
        <v>111</v>
      </c>
      <c r="D241" s="20">
        <v>40</v>
      </c>
      <c r="E241" s="28"/>
      <c r="F241" s="20">
        <f>D241*E241</f>
        <v>0</v>
      </c>
      <c r="G241" s="28"/>
      <c r="H241" s="20">
        <f>D241*G241</f>
        <v>0</v>
      </c>
      <c r="I241" s="20">
        <f>F241+H241</f>
        <v>0</v>
      </c>
      <c r="J241" s="14"/>
      <c r="K241" s="14"/>
    </row>
    <row r="242" spans="1:11" x14ac:dyDescent="0.25">
      <c r="A242" s="19" t="s">
        <v>482</v>
      </c>
      <c r="B242" s="19" t="s">
        <v>483</v>
      </c>
      <c r="C242" s="19" t="s">
        <v>111</v>
      </c>
      <c r="D242" s="20">
        <v>32</v>
      </c>
      <c r="E242" s="28"/>
      <c r="F242" s="20">
        <f>D242*E242</f>
        <v>0</v>
      </c>
      <c r="G242" s="28"/>
      <c r="H242" s="20">
        <f>D242*G242</f>
        <v>0</v>
      </c>
      <c r="I242" s="20">
        <f>F242+H242</f>
        <v>0</v>
      </c>
      <c r="J242" s="14"/>
      <c r="K242" s="14"/>
    </row>
    <row r="243" spans="1:11" x14ac:dyDescent="0.25">
      <c r="A243" s="21" t="s">
        <v>14</v>
      </c>
      <c r="B243" s="21" t="s">
        <v>484</v>
      </c>
      <c r="C243" s="21" t="s">
        <v>14</v>
      </c>
      <c r="D243" s="22"/>
      <c r="E243" s="29"/>
      <c r="F243" s="22"/>
      <c r="G243" s="29"/>
      <c r="H243" s="22"/>
      <c r="I243" s="22"/>
      <c r="J243" s="14"/>
      <c r="K243" s="14"/>
    </row>
    <row r="244" spans="1:11" x14ac:dyDescent="0.25">
      <c r="A244" s="19" t="s">
        <v>485</v>
      </c>
      <c r="B244" s="19" t="s">
        <v>486</v>
      </c>
      <c r="C244" s="19" t="s">
        <v>111</v>
      </c>
      <c r="D244" s="20">
        <v>60</v>
      </c>
      <c r="E244" s="28"/>
      <c r="F244" s="20">
        <f>D244*E244</f>
        <v>0</v>
      </c>
      <c r="G244" s="28"/>
      <c r="H244" s="20">
        <f>D244*G244</f>
        <v>0</v>
      </c>
      <c r="I244" s="20">
        <f>F244+H244</f>
        <v>0</v>
      </c>
      <c r="J244" s="14"/>
      <c r="K244" s="14"/>
    </row>
    <row r="245" spans="1:11" x14ac:dyDescent="0.25">
      <c r="A245" s="19" t="s">
        <v>487</v>
      </c>
      <c r="B245" s="19" t="s">
        <v>488</v>
      </c>
      <c r="C245" s="19" t="s">
        <v>111</v>
      </c>
      <c r="D245" s="20">
        <v>80</v>
      </c>
      <c r="E245" s="28"/>
      <c r="F245" s="20">
        <f>D245*E245</f>
        <v>0</v>
      </c>
      <c r="G245" s="28"/>
      <c r="H245" s="20">
        <f>D245*G245</f>
        <v>0</v>
      </c>
      <c r="I245" s="20">
        <f>F245+H245</f>
        <v>0</v>
      </c>
      <c r="J245" s="14"/>
      <c r="K245" s="14"/>
    </row>
    <row r="246" spans="1:11" x14ac:dyDescent="0.25">
      <c r="A246" s="19" t="s">
        <v>489</v>
      </c>
      <c r="B246" s="19" t="s">
        <v>490</v>
      </c>
      <c r="C246" s="19" t="s">
        <v>111</v>
      </c>
      <c r="D246" s="20">
        <v>22</v>
      </c>
      <c r="E246" s="28"/>
      <c r="F246" s="20">
        <f>D246*E246</f>
        <v>0</v>
      </c>
      <c r="G246" s="28"/>
      <c r="H246" s="20">
        <f>D246*G246</f>
        <v>0</v>
      </c>
      <c r="I246" s="20">
        <f>F246+H246</f>
        <v>0</v>
      </c>
      <c r="J246" s="14"/>
      <c r="K246" s="14"/>
    </row>
    <row r="247" spans="1:11" x14ac:dyDescent="0.25">
      <c r="A247" s="19" t="s">
        <v>491</v>
      </c>
      <c r="B247" s="19" t="s">
        <v>492</v>
      </c>
      <c r="C247" s="19" t="s">
        <v>111</v>
      </c>
      <c r="D247" s="20">
        <v>105</v>
      </c>
      <c r="E247" s="28"/>
      <c r="F247" s="20">
        <f>D247*E247</f>
        <v>0</v>
      </c>
      <c r="G247" s="28"/>
      <c r="H247" s="20">
        <f>D247*G247</f>
        <v>0</v>
      </c>
      <c r="I247" s="20">
        <f>F247+H247</f>
        <v>0</v>
      </c>
      <c r="J247" s="14"/>
      <c r="K247" s="14"/>
    </row>
    <row r="248" spans="1:11" x14ac:dyDescent="0.25">
      <c r="A248" s="15" t="s">
        <v>14</v>
      </c>
      <c r="B248" s="15" t="s">
        <v>493</v>
      </c>
      <c r="C248" s="15" t="s">
        <v>14</v>
      </c>
      <c r="D248" s="16"/>
      <c r="E248" s="26"/>
      <c r="F248" s="16"/>
      <c r="G248" s="26"/>
      <c r="H248" s="16"/>
      <c r="I248" s="16"/>
      <c r="J248" s="14"/>
      <c r="K248" s="14"/>
    </row>
    <row r="249" spans="1:11" x14ac:dyDescent="0.25">
      <c r="A249" s="19" t="s">
        <v>494</v>
      </c>
      <c r="B249" s="19" t="s">
        <v>495</v>
      </c>
      <c r="C249" s="19" t="s">
        <v>111</v>
      </c>
      <c r="D249" s="20">
        <v>32</v>
      </c>
      <c r="E249" s="28"/>
      <c r="F249" s="20">
        <f>D249*E249</f>
        <v>0</v>
      </c>
      <c r="G249" s="28"/>
      <c r="H249" s="20">
        <f>D249*G249</f>
        <v>0</v>
      </c>
      <c r="I249" s="20">
        <f>F249+H249</f>
        <v>0</v>
      </c>
      <c r="J249" s="14"/>
      <c r="K249" s="14"/>
    </row>
    <row r="250" spans="1:11" x14ac:dyDescent="0.25">
      <c r="A250" s="19" t="s">
        <v>14</v>
      </c>
      <c r="B250" s="19" t="s">
        <v>14</v>
      </c>
      <c r="C250" s="19" t="s">
        <v>14</v>
      </c>
      <c r="D250" s="20"/>
      <c r="E250" s="28"/>
      <c r="F250" s="20"/>
      <c r="G250" s="28"/>
      <c r="H250" s="20"/>
      <c r="I250" s="20"/>
      <c r="J250" s="14"/>
      <c r="K250" s="14"/>
    </row>
    <row r="251" spans="1:11" x14ac:dyDescent="0.25">
      <c r="A251" s="21" t="s">
        <v>14</v>
      </c>
      <c r="B251" s="21" t="s">
        <v>496</v>
      </c>
      <c r="C251" s="21" t="s">
        <v>14</v>
      </c>
      <c r="D251" s="22"/>
      <c r="E251" s="29"/>
      <c r="F251" s="22"/>
      <c r="G251" s="29"/>
      <c r="H251" s="22"/>
      <c r="I251" s="22"/>
      <c r="J251" s="14"/>
      <c r="K251" s="14"/>
    </row>
    <row r="252" spans="1:11" x14ac:dyDescent="0.25">
      <c r="A252" s="21" t="s">
        <v>14</v>
      </c>
      <c r="B252" s="21" t="s">
        <v>497</v>
      </c>
      <c r="C252" s="21" t="s">
        <v>14</v>
      </c>
      <c r="D252" s="22"/>
      <c r="E252" s="29"/>
      <c r="F252" s="22"/>
      <c r="G252" s="29"/>
      <c r="H252" s="22"/>
      <c r="I252" s="22"/>
      <c r="J252" s="14"/>
      <c r="K252" s="14"/>
    </row>
    <row r="253" spans="1:11" x14ac:dyDescent="0.25">
      <c r="A253" s="21" t="s">
        <v>14</v>
      </c>
      <c r="B253" s="21" t="s">
        <v>498</v>
      </c>
      <c r="C253" s="21" t="s">
        <v>14</v>
      </c>
      <c r="D253" s="22"/>
      <c r="E253" s="29"/>
      <c r="F253" s="22"/>
      <c r="G253" s="29"/>
      <c r="H253" s="22"/>
      <c r="I253" s="22"/>
      <c r="J253" s="14"/>
      <c r="K253" s="14"/>
    </row>
    <row r="254" spans="1:11" x14ac:dyDescent="0.25">
      <c r="A254" s="19" t="s">
        <v>14</v>
      </c>
      <c r="B254" s="19" t="s">
        <v>14</v>
      </c>
      <c r="C254" s="19" t="s">
        <v>14</v>
      </c>
      <c r="D254" s="20"/>
      <c r="E254" s="28"/>
      <c r="F254" s="20"/>
      <c r="G254" s="28"/>
      <c r="H254" s="20"/>
      <c r="I254" s="20"/>
      <c r="J254" s="14"/>
      <c r="K254" s="14"/>
    </row>
    <row r="255" spans="1:11" x14ac:dyDescent="0.25">
      <c r="A255" s="19" t="s">
        <v>499</v>
      </c>
      <c r="B255" s="19" t="s">
        <v>500</v>
      </c>
      <c r="C255" s="19" t="s">
        <v>14</v>
      </c>
      <c r="D255" s="20"/>
      <c r="E255" s="28"/>
      <c r="F255" s="20">
        <f>L6+Parametry!B33/100*F237+Parametry!B33/100*F239+Parametry!B33/100*F240+Parametry!B33/100*F241+Parametry!B33/100*F242+Parametry!B33/100*F244+Parametry!B33/100*F245+Parametry!B33/100*F246+Parametry!B33/100*F247+Parametry!B33/100*F249</f>
        <v>0</v>
      </c>
      <c r="G255" s="28"/>
      <c r="H255" s="20"/>
      <c r="I255" s="20">
        <f>F255+H255</f>
        <v>0</v>
      </c>
      <c r="J255" s="14"/>
      <c r="K255" s="14"/>
    </row>
    <row r="256" spans="1:11" x14ac:dyDescent="0.25">
      <c r="A256" s="17" t="s">
        <v>14</v>
      </c>
      <c r="B256" s="17" t="s">
        <v>501</v>
      </c>
      <c r="C256" s="17" t="s">
        <v>14</v>
      </c>
      <c r="D256" s="18"/>
      <c r="E256" s="27"/>
      <c r="F256" s="18">
        <f>SUM(F31:F255)</f>
        <v>0</v>
      </c>
      <c r="G256" s="27"/>
      <c r="H256" s="18">
        <f>SUM(H31:H255)</f>
        <v>0</v>
      </c>
      <c r="I256" s="18">
        <f>SUM(I31:I255)</f>
        <v>0</v>
      </c>
      <c r="J256" s="14"/>
      <c r="K256" s="14"/>
    </row>
    <row r="257" spans="1:11" x14ac:dyDescent="0.25">
      <c r="A257" s="17" t="s">
        <v>14</v>
      </c>
      <c r="B257" s="17" t="s">
        <v>502</v>
      </c>
      <c r="C257" s="17" t="s">
        <v>14</v>
      </c>
      <c r="D257" s="18"/>
      <c r="E257" s="27"/>
      <c r="F257" s="18"/>
      <c r="G257" s="27"/>
      <c r="H257" s="18"/>
      <c r="I257" s="18"/>
      <c r="J257" s="14"/>
      <c r="K257" s="14"/>
    </row>
    <row r="258" spans="1:11" x14ac:dyDescent="0.25">
      <c r="A258" s="15" t="s">
        <v>14</v>
      </c>
      <c r="B258" s="15" t="s">
        <v>503</v>
      </c>
      <c r="C258" s="15" t="s">
        <v>14</v>
      </c>
      <c r="D258" s="16"/>
      <c r="E258" s="26"/>
      <c r="F258" s="16"/>
      <c r="G258" s="26"/>
      <c r="H258" s="16"/>
      <c r="I258" s="16"/>
      <c r="J258" s="14"/>
      <c r="K258" s="14"/>
    </row>
    <row r="259" spans="1:11" x14ac:dyDescent="0.25">
      <c r="A259" s="19" t="s">
        <v>504</v>
      </c>
      <c r="B259" s="19" t="s">
        <v>505</v>
      </c>
      <c r="C259" s="19" t="s">
        <v>371</v>
      </c>
      <c r="D259" s="20">
        <v>1800</v>
      </c>
      <c r="E259" s="28"/>
      <c r="F259" s="20">
        <f>D259*E259</f>
        <v>0</v>
      </c>
      <c r="G259" s="28">
        <v>0</v>
      </c>
      <c r="H259" s="20">
        <f>D259*G259</f>
        <v>0</v>
      </c>
      <c r="I259" s="20">
        <f>F259+H259</f>
        <v>0</v>
      </c>
      <c r="J259" s="14"/>
      <c r="K259" s="14"/>
    </row>
    <row r="260" spans="1:11" x14ac:dyDescent="0.25">
      <c r="A260" s="15" t="s">
        <v>14</v>
      </c>
      <c r="B260" s="15" t="s">
        <v>506</v>
      </c>
      <c r="C260" s="15" t="s">
        <v>14</v>
      </c>
      <c r="D260" s="16"/>
      <c r="E260" s="26"/>
      <c r="F260" s="16"/>
      <c r="G260" s="26"/>
      <c r="H260" s="16"/>
      <c r="I260" s="16"/>
      <c r="J260" s="14"/>
      <c r="K260" s="14"/>
    </row>
    <row r="261" spans="1:11" x14ac:dyDescent="0.25">
      <c r="A261" s="19" t="s">
        <v>507</v>
      </c>
      <c r="B261" s="19" t="s">
        <v>508</v>
      </c>
      <c r="C261" s="19" t="s">
        <v>111</v>
      </c>
      <c r="D261" s="20">
        <v>260</v>
      </c>
      <c r="E261" s="28"/>
      <c r="F261" s="20">
        <f>D261*E261</f>
        <v>0</v>
      </c>
      <c r="G261" s="28">
        <v>0</v>
      </c>
      <c r="H261" s="20">
        <f>D261*G261</f>
        <v>0</v>
      </c>
      <c r="I261" s="20">
        <f>F261+H261</f>
        <v>0</v>
      </c>
      <c r="J261" s="14"/>
      <c r="K261" s="14"/>
    </row>
    <row r="262" spans="1:11" x14ac:dyDescent="0.25">
      <c r="A262" s="15" t="s">
        <v>14</v>
      </c>
      <c r="B262" s="15" t="s">
        <v>509</v>
      </c>
      <c r="C262" s="15" t="s">
        <v>14</v>
      </c>
      <c r="D262" s="16"/>
      <c r="E262" s="26"/>
      <c r="F262" s="16"/>
      <c r="G262" s="26"/>
      <c r="H262" s="16"/>
      <c r="I262" s="16"/>
      <c r="J262" s="14"/>
      <c r="K262" s="14"/>
    </row>
    <row r="263" spans="1:11" x14ac:dyDescent="0.25">
      <c r="A263" s="19" t="s">
        <v>510</v>
      </c>
      <c r="B263" s="19" t="s">
        <v>511</v>
      </c>
      <c r="C263" s="19" t="s">
        <v>111</v>
      </c>
      <c r="D263" s="20">
        <v>145</v>
      </c>
      <c r="E263" s="28"/>
      <c r="F263" s="20">
        <f>D263*E263</f>
        <v>0</v>
      </c>
      <c r="G263" s="28">
        <v>0</v>
      </c>
      <c r="H263" s="20">
        <f>D263*G263</f>
        <v>0</v>
      </c>
      <c r="I263" s="20">
        <f>F263+H263</f>
        <v>0</v>
      </c>
      <c r="J263" s="14"/>
      <c r="K263" s="14"/>
    </row>
    <row r="264" spans="1:11" x14ac:dyDescent="0.25">
      <c r="A264" s="19" t="s">
        <v>512</v>
      </c>
      <c r="B264" s="19" t="s">
        <v>513</v>
      </c>
      <c r="C264" s="19" t="s">
        <v>111</v>
      </c>
      <c r="D264" s="20">
        <v>255</v>
      </c>
      <c r="E264" s="28"/>
      <c r="F264" s="20">
        <f>D264*E264</f>
        <v>0</v>
      </c>
      <c r="G264" s="28">
        <v>0</v>
      </c>
      <c r="H264" s="20">
        <f>D264*G264</f>
        <v>0</v>
      </c>
      <c r="I264" s="20">
        <f>F264+H264</f>
        <v>0</v>
      </c>
      <c r="J264" s="14"/>
      <c r="K264" s="14"/>
    </row>
    <row r="265" spans="1:11" x14ac:dyDescent="0.25">
      <c r="A265" s="15" t="s">
        <v>14</v>
      </c>
      <c r="B265" s="15" t="s">
        <v>514</v>
      </c>
      <c r="C265" s="15" t="s">
        <v>14</v>
      </c>
      <c r="D265" s="16"/>
      <c r="E265" s="26"/>
      <c r="F265" s="16"/>
      <c r="G265" s="26"/>
      <c r="H265" s="16"/>
      <c r="I265" s="16"/>
      <c r="J265" s="14"/>
      <c r="K265" s="14"/>
    </row>
    <row r="266" spans="1:11" x14ac:dyDescent="0.25">
      <c r="A266" s="19" t="s">
        <v>515</v>
      </c>
      <c r="B266" s="19" t="s">
        <v>516</v>
      </c>
      <c r="C266" s="19" t="s">
        <v>419</v>
      </c>
      <c r="D266" s="20">
        <v>45</v>
      </c>
      <c r="E266" s="28"/>
      <c r="F266" s="20">
        <f>D266*E266</f>
        <v>0</v>
      </c>
      <c r="G266" s="28">
        <v>0</v>
      </c>
      <c r="H266" s="20">
        <f>D266*G266</f>
        <v>0</v>
      </c>
      <c r="I266" s="20">
        <f>F266+H266</f>
        <v>0</v>
      </c>
      <c r="J266" s="14"/>
      <c r="K266" s="14"/>
    </row>
    <row r="267" spans="1:11" x14ac:dyDescent="0.25">
      <c r="A267" s="15" t="s">
        <v>14</v>
      </c>
      <c r="B267" s="15" t="s">
        <v>517</v>
      </c>
      <c r="C267" s="15" t="s">
        <v>14</v>
      </c>
      <c r="D267" s="16"/>
      <c r="E267" s="26"/>
      <c r="F267" s="16"/>
      <c r="G267" s="26"/>
      <c r="H267" s="16"/>
      <c r="I267" s="16"/>
      <c r="J267" s="14"/>
      <c r="K267" s="14"/>
    </row>
    <row r="268" spans="1:11" x14ac:dyDescent="0.25">
      <c r="A268" s="19" t="s">
        <v>518</v>
      </c>
      <c r="B268" s="19" t="s">
        <v>519</v>
      </c>
      <c r="C268" s="19" t="s">
        <v>67</v>
      </c>
      <c r="D268" s="20">
        <v>357</v>
      </c>
      <c r="E268" s="28"/>
      <c r="F268" s="20">
        <f>D268*E268</f>
        <v>0</v>
      </c>
      <c r="G268" s="28">
        <v>0</v>
      </c>
      <c r="H268" s="20">
        <f>D268*G268</f>
        <v>0</v>
      </c>
      <c r="I268" s="20">
        <f>F268+H268</f>
        <v>0</v>
      </c>
      <c r="J268" s="14"/>
      <c r="K268" s="14"/>
    </row>
    <row r="269" spans="1:11" x14ac:dyDescent="0.25">
      <c r="A269" s="19" t="s">
        <v>520</v>
      </c>
      <c r="B269" s="19" t="s">
        <v>521</v>
      </c>
      <c r="C269" s="19" t="s">
        <v>67</v>
      </c>
      <c r="D269" s="20">
        <v>32</v>
      </c>
      <c r="E269" s="28"/>
      <c r="F269" s="20">
        <f>D269*E269</f>
        <v>0</v>
      </c>
      <c r="G269" s="28">
        <v>0</v>
      </c>
      <c r="H269" s="20">
        <f>D269*G269</f>
        <v>0</v>
      </c>
      <c r="I269" s="20">
        <f>F269+H269</f>
        <v>0</v>
      </c>
      <c r="J269" s="14"/>
      <c r="K269" s="14"/>
    </row>
    <row r="270" spans="1:11" x14ac:dyDescent="0.25">
      <c r="A270" s="15" t="s">
        <v>14</v>
      </c>
      <c r="B270" s="15" t="s">
        <v>522</v>
      </c>
      <c r="C270" s="15" t="s">
        <v>14</v>
      </c>
      <c r="D270" s="16"/>
      <c r="E270" s="26"/>
      <c r="F270" s="16"/>
      <c r="G270" s="26"/>
      <c r="H270" s="16"/>
      <c r="I270" s="16"/>
      <c r="J270" s="14"/>
      <c r="K270" s="14"/>
    </row>
    <row r="271" spans="1:11" x14ac:dyDescent="0.25">
      <c r="A271" s="19" t="s">
        <v>523</v>
      </c>
      <c r="B271" s="19" t="s">
        <v>524</v>
      </c>
      <c r="C271" s="19" t="s">
        <v>67</v>
      </c>
      <c r="D271" s="20">
        <v>65</v>
      </c>
      <c r="E271" s="28"/>
      <c r="F271" s="20">
        <f>D271*E271</f>
        <v>0</v>
      </c>
      <c r="G271" s="28">
        <v>0</v>
      </c>
      <c r="H271" s="20">
        <f>D271*G271</f>
        <v>0</v>
      </c>
      <c r="I271" s="20">
        <f>F271+H271</f>
        <v>0</v>
      </c>
      <c r="J271" s="14"/>
      <c r="K271" s="14"/>
    </row>
    <row r="272" spans="1:11" x14ac:dyDescent="0.25">
      <c r="A272" s="19" t="s">
        <v>525</v>
      </c>
      <c r="B272" s="19" t="s">
        <v>526</v>
      </c>
      <c r="C272" s="19" t="s">
        <v>67</v>
      </c>
      <c r="D272" s="20">
        <v>5</v>
      </c>
      <c r="E272" s="28"/>
      <c r="F272" s="20">
        <f>D272*E272</f>
        <v>0</v>
      </c>
      <c r="G272" s="28">
        <v>0</v>
      </c>
      <c r="H272" s="20">
        <f>D272*G272</f>
        <v>0</v>
      </c>
      <c r="I272" s="20">
        <f>F272+H272</f>
        <v>0</v>
      </c>
      <c r="J272" s="14"/>
      <c r="K272" s="14"/>
    </row>
    <row r="273" spans="1:11" x14ac:dyDescent="0.25">
      <c r="A273" s="19" t="s">
        <v>527</v>
      </c>
      <c r="B273" s="19" t="s">
        <v>528</v>
      </c>
      <c r="C273" s="19" t="s">
        <v>67</v>
      </c>
      <c r="D273" s="20">
        <v>2</v>
      </c>
      <c r="E273" s="28"/>
      <c r="F273" s="20">
        <f>D273*E273</f>
        <v>0</v>
      </c>
      <c r="G273" s="28">
        <v>0</v>
      </c>
      <c r="H273" s="20">
        <f>D273*G273</f>
        <v>0</v>
      </c>
      <c r="I273" s="20">
        <f>F273+H273</f>
        <v>0</v>
      </c>
      <c r="J273" s="14"/>
      <c r="K273" s="14"/>
    </row>
    <row r="274" spans="1:11" x14ac:dyDescent="0.25">
      <c r="A274" s="15" t="s">
        <v>14</v>
      </c>
      <c r="B274" s="15" t="s">
        <v>529</v>
      </c>
      <c r="C274" s="15" t="s">
        <v>14</v>
      </c>
      <c r="D274" s="16"/>
      <c r="E274" s="26"/>
      <c r="F274" s="16"/>
      <c r="G274" s="26"/>
      <c r="H274" s="16"/>
      <c r="I274" s="16"/>
      <c r="J274" s="14"/>
      <c r="K274" s="14"/>
    </row>
    <row r="275" spans="1:11" x14ac:dyDescent="0.25">
      <c r="A275" s="19" t="s">
        <v>530</v>
      </c>
      <c r="B275" s="19" t="s">
        <v>531</v>
      </c>
      <c r="C275" s="19" t="s">
        <v>67</v>
      </c>
      <c r="D275" s="20">
        <v>1</v>
      </c>
      <c r="E275" s="28"/>
      <c r="F275" s="20">
        <f>D275*E275</f>
        <v>0</v>
      </c>
      <c r="G275" s="28">
        <v>0</v>
      </c>
      <c r="H275" s="20">
        <f>D275*G275</f>
        <v>0</v>
      </c>
      <c r="I275" s="20">
        <f>F275+H275</f>
        <v>0</v>
      </c>
      <c r="J275" s="14"/>
      <c r="K275" s="14"/>
    </row>
    <row r="276" spans="1:11" x14ac:dyDescent="0.25">
      <c r="A276" s="21" t="s">
        <v>14</v>
      </c>
      <c r="B276" s="21" t="s">
        <v>532</v>
      </c>
      <c r="C276" s="21" t="s">
        <v>14</v>
      </c>
      <c r="D276" s="22"/>
      <c r="E276" s="29"/>
      <c r="F276" s="22"/>
      <c r="G276" s="29"/>
      <c r="H276" s="22"/>
      <c r="I276" s="22"/>
      <c r="J276" s="14"/>
      <c r="K276" s="14"/>
    </row>
    <row r="277" spans="1:11" x14ac:dyDescent="0.25">
      <c r="A277" s="19" t="s">
        <v>533</v>
      </c>
      <c r="B277" s="19" t="s">
        <v>534</v>
      </c>
      <c r="C277" s="19" t="s">
        <v>67</v>
      </c>
      <c r="D277" s="20">
        <v>7</v>
      </c>
      <c r="E277" s="28"/>
      <c r="F277" s="20">
        <f>D277*E277</f>
        <v>0</v>
      </c>
      <c r="G277" s="28">
        <v>0</v>
      </c>
      <c r="H277" s="20">
        <f>D277*G277</f>
        <v>0</v>
      </c>
      <c r="I277" s="20">
        <f>F277+H277</f>
        <v>0</v>
      </c>
      <c r="J277" s="14"/>
      <c r="K277" s="14"/>
    </row>
    <row r="278" spans="1:11" x14ac:dyDescent="0.25">
      <c r="A278" s="19" t="s">
        <v>535</v>
      </c>
      <c r="B278" s="19" t="s">
        <v>536</v>
      </c>
      <c r="C278" s="19" t="s">
        <v>67</v>
      </c>
      <c r="D278" s="20">
        <v>16</v>
      </c>
      <c r="E278" s="28"/>
      <c r="F278" s="20">
        <f>D278*E278</f>
        <v>0</v>
      </c>
      <c r="G278" s="28">
        <v>0</v>
      </c>
      <c r="H278" s="20">
        <f>D278*G278</f>
        <v>0</v>
      </c>
      <c r="I278" s="20">
        <f>F278+H278</f>
        <v>0</v>
      </c>
      <c r="J278" s="14"/>
      <c r="K278" s="14"/>
    </row>
    <row r="279" spans="1:11" x14ac:dyDescent="0.25">
      <c r="A279" s="21" t="s">
        <v>14</v>
      </c>
      <c r="B279" s="21" t="s">
        <v>537</v>
      </c>
      <c r="C279" s="21" t="s">
        <v>14</v>
      </c>
      <c r="D279" s="22"/>
      <c r="E279" s="29"/>
      <c r="F279" s="22"/>
      <c r="G279" s="29"/>
      <c r="H279" s="22"/>
      <c r="I279" s="22"/>
      <c r="J279" s="14"/>
      <c r="K279" s="14"/>
    </row>
    <row r="280" spans="1:11" x14ac:dyDescent="0.25">
      <c r="A280" s="19" t="s">
        <v>538</v>
      </c>
      <c r="B280" s="19" t="s">
        <v>539</v>
      </c>
      <c r="C280" s="19" t="s">
        <v>67</v>
      </c>
      <c r="D280" s="20">
        <v>8</v>
      </c>
      <c r="E280" s="28"/>
      <c r="F280" s="20">
        <f>D280*E280</f>
        <v>0</v>
      </c>
      <c r="G280" s="28">
        <v>0</v>
      </c>
      <c r="H280" s="20">
        <f>D280*G280</f>
        <v>0</v>
      </c>
      <c r="I280" s="20">
        <f>F280+H280</f>
        <v>0</v>
      </c>
      <c r="J280" s="14"/>
      <c r="K280" s="14"/>
    </row>
    <row r="281" spans="1:11" x14ac:dyDescent="0.25">
      <c r="A281" s="19" t="s">
        <v>540</v>
      </c>
      <c r="B281" s="19" t="s">
        <v>541</v>
      </c>
      <c r="C281" s="19" t="s">
        <v>371</v>
      </c>
      <c r="D281" s="20">
        <v>4</v>
      </c>
      <c r="E281" s="28"/>
      <c r="F281" s="20">
        <f>D281*E281</f>
        <v>0</v>
      </c>
      <c r="G281" s="28">
        <v>0</v>
      </c>
      <c r="H281" s="20">
        <f>D281*G281</f>
        <v>0</v>
      </c>
      <c r="I281" s="20">
        <f>F281+H281</f>
        <v>0</v>
      </c>
      <c r="J281" s="14"/>
      <c r="K281" s="14"/>
    </row>
    <row r="282" spans="1:11" x14ac:dyDescent="0.25">
      <c r="A282" s="15" t="s">
        <v>14</v>
      </c>
      <c r="B282" s="15" t="s">
        <v>542</v>
      </c>
      <c r="C282" s="15" t="s">
        <v>14</v>
      </c>
      <c r="D282" s="16"/>
      <c r="E282" s="26"/>
      <c r="F282" s="16"/>
      <c r="G282" s="26"/>
      <c r="H282" s="16"/>
      <c r="I282" s="16"/>
      <c r="J282" s="14"/>
      <c r="K282" s="14"/>
    </row>
    <row r="283" spans="1:11" x14ac:dyDescent="0.25">
      <c r="A283" s="19" t="s">
        <v>543</v>
      </c>
      <c r="B283" s="19" t="s">
        <v>544</v>
      </c>
      <c r="C283" s="19" t="s">
        <v>136</v>
      </c>
      <c r="D283" s="20">
        <v>351</v>
      </c>
      <c r="E283" s="28"/>
      <c r="F283" s="20">
        <f>D283*E283</f>
        <v>0</v>
      </c>
      <c r="G283" s="28">
        <v>0</v>
      </c>
      <c r="H283" s="20">
        <f>D283*G283</f>
        <v>0</v>
      </c>
      <c r="I283" s="20">
        <f>F283+H283</f>
        <v>0</v>
      </c>
      <c r="J283" s="14"/>
      <c r="K283" s="14"/>
    </row>
    <row r="284" spans="1:11" x14ac:dyDescent="0.25">
      <c r="A284" s="19" t="s">
        <v>545</v>
      </c>
      <c r="B284" s="19" t="s">
        <v>546</v>
      </c>
      <c r="C284" s="19" t="s">
        <v>136</v>
      </c>
      <c r="D284" s="20">
        <v>142</v>
      </c>
      <c r="E284" s="28"/>
      <c r="F284" s="20">
        <f>D284*E284</f>
        <v>0</v>
      </c>
      <c r="G284" s="28">
        <v>0</v>
      </c>
      <c r="H284" s="20">
        <f>D284*G284</f>
        <v>0</v>
      </c>
      <c r="I284" s="20">
        <f>F284+H284</f>
        <v>0</v>
      </c>
      <c r="J284" s="14"/>
      <c r="K284" s="14"/>
    </row>
    <row r="285" spans="1:11" x14ac:dyDescent="0.25">
      <c r="A285" s="19" t="s">
        <v>547</v>
      </c>
      <c r="B285" s="19" t="s">
        <v>548</v>
      </c>
      <c r="C285" s="19" t="s">
        <v>136</v>
      </c>
      <c r="D285" s="20">
        <v>86</v>
      </c>
      <c r="E285" s="28"/>
      <c r="F285" s="20">
        <f>D285*E285</f>
        <v>0</v>
      </c>
      <c r="G285" s="28">
        <v>0</v>
      </c>
      <c r="H285" s="20">
        <f>D285*G285</f>
        <v>0</v>
      </c>
      <c r="I285" s="20">
        <f>F285+H285</f>
        <v>0</v>
      </c>
      <c r="J285" s="14"/>
      <c r="K285" s="14"/>
    </row>
    <row r="286" spans="1:11" x14ac:dyDescent="0.25">
      <c r="A286" s="15" t="s">
        <v>14</v>
      </c>
      <c r="B286" s="15" t="s">
        <v>549</v>
      </c>
      <c r="C286" s="15" t="s">
        <v>14</v>
      </c>
      <c r="D286" s="16"/>
      <c r="E286" s="26"/>
      <c r="F286" s="16"/>
      <c r="G286" s="26"/>
      <c r="H286" s="16"/>
      <c r="I286" s="16"/>
      <c r="J286" s="14"/>
      <c r="K286" s="14"/>
    </row>
    <row r="287" spans="1:11" x14ac:dyDescent="0.25">
      <c r="A287" s="19" t="s">
        <v>550</v>
      </c>
      <c r="B287" s="19" t="s">
        <v>551</v>
      </c>
      <c r="C287" s="19" t="s">
        <v>136</v>
      </c>
      <c r="D287" s="20">
        <v>450</v>
      </c>
      <c r="E287" s="28"/>
      <c r="F287" s="20">
        <f>D287*E287</f>
        <v>0</v>
      </c>
      <c r="G287" s="28">
        <v>0</v>
      </c>
      <c r="H287" s="20">
        <f>D287*G287</f>
        <v>0</v>
      </c>
      <c r="I287" s="20">
        <f>F287+H287</f>
        <v>0</v>
      </c>
      <c r="J287" s="14"/>
      <c r="K287" s="14"/>
    </row>
    <row r="288" spans="1:11" x14ac:dyDescent="0.25">
      <c r="A288" s="19" t="s">
        <v>552</v>
      </c>
      <c r="B288" s="19" t="s">
        <v>553</v>
      </c>
      <c r="C288" s="19" t="s">
        <v>136</v>
      </c>
      <c r="D288" s="20">
        <v>180</v>
      </c>
      <c r="E288" s="28"/>
      <c r="F288" s="20">
        <f>D288*E288</f>
        <v>0</v>
      </c>
      <c r="G288" s="28">
        <v>0</v>
      </c>
      <c r="H288" s="20">
        <f>D288*G288</f>
        <v>0</v>
      </c>
      <c r="I288" s="20">
        <f>F288+H288</f>
        <v>0</v>
      </c>
      <c r="J288" s="14"/>
      <c r="K288" s="14"/>
    </row>
    <row r="289" spans="1:11" x14ac:dyDescent="0.25">
      <c r="A289" s="19" t="s">
        <v>554</v>
      </c>
      <c r="B289" s="19" t="s">
        <v>555</v>
      </c>
      <c r="C289" s="19" t="s">
        <v>136</v>
      </c>
      <c r="D289" s="20">
        <v>65</v>
      </c>
      <c r="E289" s="28"/>
      <c r="F289" s="20">
        <f>D289*E289</f>
        <v>0</v>
      </c>
      <c r="G289" s="28">
        <v>0</v>
      </c>
      <c r="H289" s="20">
        <f>D289*G289</f>
        <v>0</v>
      </c>
      <c r="I289" s="20">
        <f>F289+H289</f>
        <v>0</v>
      </c>
      <c r="J289" s="14"/>
      <c r="K289" s="14"/>
    </row>
    <row r="290" spans="1:11" x14ac:dyDescent="0.25">
      <c r="A290" s="19" t="s">
        <v>556</v>
      </c>
      <c r="B290" s="19" t="s">
        <v>557</v>
      </c>
      <c r="C290" s="19" t="s">
        <v>136</v>
      </c>
      <c r="D290" s="20">
        <v>55</v>
      </c>
      <c r="E290" s="28"/>
      <c r="F290" s="20">
        <f>D290*E290</f>
        <v>0</v>
      </c>
      <c r="G290" s="28">
        <v>0</v>
      </c>
      <c r="H290" s="20">
        <f>D290*G290</f>
        <v>0</v>
      </c>
      <c r="I290" s="20">
        <f>F290+H290</f>
        <v>0</v>
      </c>
      <c r="J290" s="14"/>
      <c r="K290" s="14"/>
    </row>
    <row r="291" spans="1:11" x14ac:dyDescent="0.25">
      <c r="A291" s="19" t="s">
        <v>558</v>
      </c>
      <c r="B291" s="19" t="s">
        <v>559</v>
      </c>
      <c r="C291" s="19" t="s">
        <v>136</v>
      </c>
      <c r="D291" s="20">
        <v>18</v>
      </c>
      <c r="E291" s="28"/>
      <c r="F291" s="20">
        <f>D291*E291</f>
        <v>0</v>
      </c>
      <c r="G291" s="28">
        <v>0</v>
      </c>
      <c r="H291" s="20">
        <f>D291*G291</f>
        <v>0</v>
      </c>
      <c r="I291" s="20">
        <f>F291+H291</f>
        <v>0</v>
      </c>
      <c r="J291" s="14"/>
      <c r="K291" s="14"/>
    </row>
    <row r="292" spans="1:11" x14ac:dyDescent="0.25">
      <c r="A292" s="15" t="s">
        <v>14</v>
      </c>
      <c r="B292" s="15" t="s">
        <v>560</v>
      </c>
      <c r="C292" s="15" t="s">
        <v>14</v>
      </c>
      <c r="D292" s="16"/>
      <c r="E292" s="26"/>
      <c r="F292" s="16"/>
      <c r="G292" s="26"/>
      <c r="H292" s="16"/>
      <c r="I292" s="16"/>
      <c r="J292" s="14"/>
      <c r="K292" s="14"/>
    </row>
    <row r="293" spans="1:11" x14ac:dyDescent="0.25">
      <c r="A293" s="19" t="s">
        <v>561</v>
      </c>
      <c r="B293" s="19" t="s">
        <v>562</v>
      </c>
      <c r="C293" s="19" t="s">
        <v>136</v>
      </c>
      <c r="D293" s="20">
        <v>79</v>
      </c>
      <c r="E293" s="28"/>
      <c r="F293" s="20">
        <f>D293*E293</f>
        <v>0</v>
      </c>
      <c r="G293" s="28">
        <v>0</v>
      </c>
      <c r="H293" s="20">
        <f>D293*G293</f>
        <v>0</v>
      </c>
      <c r="I293" s="20">
        <f>F293+H293</f>
        <v>0</v>
      </c>
      <c r="J293" s="14"/>
      <c r="K293" s="14"/>
    </row>
    <row r="294" spans="1:11" x14ac:dyDescent="0.25">
      <c r="A294" s="15" t="s">
        <v>14</v>
      </c>
      <c r="B294" s="15" t="s">
        <v>563</v>
      </c>
      <c r="C294" s="15" t="s">
        <v>14</v>
      </c>
      <c r="D294" s="16"/>
      <c r="E294" s="26"/>
      <c r="F294" s="16"/>
      <c r="G294" s="26"/>
      <c r="H294" s="16"/>
      <c r="I294" s="16"/>
      <c r="J294" s="14"/>
      <c r="K294" s="14"/>
    </row>
    <row r="295" spans="1:11" x14ac:dyDescent="0.25">
      <c r="A295" s="19" t="s">
        <v>564</v>
      </c>
      <c r="B295" s="19" t="s">
        <v>565</v>
      </c>
      <c r="C295" s="19" t="s">
        <v>67</v>
      </c>
      <c r="D295" s="20">
        <v>12</v>
      </c>
      <c r="E295" s="28"/>
      <c r="F295" s="20">
        <f>D295*E295</f>
        <v>0</v>
      </c>
      <c r="G295" s="28">
        <v>0</v>
      </c>
      <c r="H295" s="20">
        <f>D295*G295</f>
        <v>0</v>
      </c>
      <c r="I295" s="20">
        <f>F295+H295</f>
        <v>0</v>
      </c>
      <c r="J295" s="14"/>
      <c r="K295" s="14"/>
    </row>
    <row r="296" spans="1:11" x14ac:dyDescent="0.25">
      <c r="A296" s="15" t="s">
        <v>14</v>
      </c>
      <c r="B296" s="15" t="s">
        <v>566</v>
      </c>
      <c r="C296" s="15" t="s">
        <v>14</v>
      </c>
      <c r="D296" s="16"/>
      <c r="E296" s="26"/>
      <c r="F296" s="16"/>
      <c r="G296" s="26"/>
      <c r="H296" s="16"/>
      <c r="I296" s="16"/>
      <c r="J296" s="14"/>
      <c r="K296" s="14"/>
    </row>
    <row r="297" spans="1:11" x14ac:dyDescent="0.25">
      <c r="A297" s="19" t="s">
        <v>567</v>
      </c>
      <c r="B297" s="19" t="s">
        <v>568</v>
      </c>
      <c r="C297" s="19" t="s">
        <v>67</v>
      </c>
      <c r="D297" s="20">
        <v>89</v>
      </c>
      <c r="E297" s="28"/>
      <c r="F297" s="20">
        <f>D297*E297</f>
        <v>0</v>
      </c>
      <c r="G297" s="28">
        <v>0</v>
      </c>
      <c r="H297" s="20">
        <f>D297*G297</f>
        <v>0</v>
      </c>
      <c r="I297" s="20">
        <f>F297+H297</f>
        <v>0</v>
      </c>
      <c r="J297" s="14"/>
      <c r="K297" s="14"/>
    </row>
    <row r="298" spans="1:11" x14ac:dyDescent="0.25">
      <c r="A298" s="15" t="s">
        <v>14</v>
      </c>
      <c r="B298" s="15" t="s">
        <v>569</v>
      </c>
      <c r="C298" s="15" t="s">
        <v>14</v>
      </c>
      <c r="D298" s="16"/>
      <c r="E298" s="26"/>
      <c r="F298" s="16"/>
      <c r="G298" s="26"/>
      <c r="H298" s="16"/>
      <c r="I298" s="16"/>
      <c r="J298" s="14"/>
      <c r="K298" s="14"/>
    </row>
    <row r="299" spans="1:11" x14ac:dyDescent="0.25">
      <c r="A299" s="19" t="s">
        <v>570</v>
      </c>
      <c r="B299" s="19" t="s">
        <v>571</v>
      </c>
      <c r="C299" s="19" t="s">
        <v>67</v>
      </c>
      <c r="D299" s="20">
        <v>17</v>
      </c>
      <c r="E299" s="28"/>
      <c r="F299" s="20">
        <f>D299*E299</f>
        <v>0</v>
      </c>
      <c r="G299" s="28">
        <v>0</v>
      </c>
      <c r="H299" s="20">
        <f>D299*G299</f>
        <v>0</v>
      </c>
      <c r="I299" s="20">
        <f>F299+H299</f>
        <v>0</v>
      </c>
      <c r="J299" s="14"/>
      <c r="K299" s="14"/>
    </row>
    <row r="300" spans="1:11" x14ac:dyDescent="0.25">
      <c r="A300" s="19" t="s">
        <v>572</v>
      </c>
      <c r="B300" s="19" t="s">
        <v>573</v>
      </c>
      <c r="C300" s="19" t="s">
        <v>67</v>
      </c>
      <c r="D300" s="20">
        <v>10</v>
      </c>
      <c r="E300" s="28"/>
      <c r="F300" s="20">
        <f>D300*E300</f>
        <v>0</v>
      </c>
      <c r="G300" s="28">
        <v>0</v>
      </c>
      <c r="H300" s="20">
        <f>D300*G300</f>
        <v>0</v>
      </c>
      <c r="I300" s="20">
        <f>F300+H300</f>
        <v>0</v>
      </c>
      <c r="J300" s="14"/>
      <c r="K300" s="14"/>
    </row>
    <row r="301" spans="1:11" x14ac:dyDescent="0.25">
      <c r="A301" s="19" t="s">
        <v>574</v>
      </c>
      <c r="B301" s="19" t="s">
        <v>575</v>
      </c>
      <c r="C301" s="19" t="s">
        <v>67</v>
      </c>
      <c r="D301" s="20">
        <v>26</v>
      </c>
      <c r="E301" s="28"/>
      <c r="F301" s="20">
        <f>D301*E301</f>
        <v>0</v>
      </c>
      <c r="G301" s="28">
        <v>0</v>
      </c>
      <c r="H301" s="20">
        <f>D301*G301</f>
        <v>0</v>
      </c>
      <c r="I301" s="20">
        <f>F301+H301</f>
        <v>0</v>
      </c>
      <c r="J301" s="14"/>
      <c r="K301" s="14"/>
    </row>
    <row r="302" spans="1:11" x14ac:dyDescent="0.25">
      <c r="A302" s="19" t="s">
        <v>576</v>
      </c>
      <c r="B302" s="19" t="s">
        <v>577</v>
      </c>
      <c r="C302" s="19" t="s">
        <v>67</v>
      </c>
      <c r="D302" s="20">
        <v>6</v>
      </c>
      <c r="E302" s="28"/>
      <c r="F302" s="20">
        <f>D302*E302</f>
        <v>0</v>
      </c>
      <c r="G302" s="28">
        <v>0</v>
      </c>
      <c r="H302" s="20">
        <f>D302*G302</f>
        <v>0</v>
      </c>
      <c r="I302" s="20">
        <f>F302+H302</f>
        <v>0</v>
      </c>
      <c r="J302" s="14"/>
      <c r="K302" s="14"/>
    </row>
    <row r="303" spans="1:11" x14ac:dyDescent="0.25">
      <c r="A303" s="15" t="s">
        <v>14</v>
      </c>
      <c r="B303" s="15" t="s">
        <v>578</v>
      </c>
      <c r="C303" s="15" t="s">
        <v>14</v>
      </c>
      <c r="D303" s="16"/>
      <c r="E303" s="26"/>
      <c r="F303" s="16"/>
      <c r="G303" s="26"/>
      <c r="H303" s="16"/>
      <c r="I303" s="16"/>
      <c r="J303" s="14"/>
      <c r="K303" s="14"/>
    </row>
    <row r="304" spans="1:11" x14ac:dyDescent="0.25">
      <c r="A304" s="19" t="s">
        <v>579</v>
      </c>
      <c r="B304" s="19" t="s">
        <v>580</v>
      </c>
      <c r="C304" s="19" t="s">
        <v>419</v>
      </c>
      <c r="D304" s="20">
        <v>134</v>
      </c>
      <c r="E304" s="28"/>
      <c r="F304" s="20">
        <f>D304*E304</f>
        <v>0</v>
      </c>
      <c r="G304" s="28">
        <v>0</v>
      </c>
      <c r="H304" s="20">
        <f>D304*G304</f>
        <v>0</v>
      </c>
      <c r="I304" s="20">
        <f>F304+H304</f>
        <v>0</v>
      </c>
      <c r="J304" s="14"/>
      <c r="K304" s="14"/>
    </row>
    <row r="305" spans="1:11" x14ac:dyDescent="0.25">
      <c r="A305" s="15" t="s">
        <v>14</v>
      </c>
      <c r="B305" s="15" t="s">
        <v>581</v>
      </c>
      <c r="C305" s="15" t="s">
        <v>14</v>
      </c>
      <c r="D305" s="16"/>
      <c r="E305" s="26"/>
      <c r="F305" s="16"/>
      <c r="G305" s="26"/>
      <c r="H305" s="16"/>
      <c r="I305" s="16"/>
      <c r="J305" s="14"/>
      <c r="K305" s="14"/>
    </row>
    <row r="306" spans="1:11" x14ac:dyDescent="0.25">
      <c r="A306" s="19" t="s">
        <v>582</v>
      </c>
      <c r="B306" s="19" t="s">
        <v>583</v>
      </c>
      <c r="C306" s="19" t="s">
        <v>419</v>
      </c>
      <c r="D306" s="20">
        <v>2.4</v>
      </c>
      <c r="E306" s="28"/>
      <c r="F306" s="20">
        <f>D306*E306</f>
        <v>0</v>
      </c>
      <c r="G306" s="28">
        <v>0</v>
      </c>
      <c r="H306" s="20">
        <f>D306*G306</f>
        <v>0</v>
      </c>
      <c r="I306" s="20">
        <f>F306+H306</f>
        <v>0</v>
      </c>
      <c r="J306" s="14"/>
      <c r="K306" s="14"/>
    </row>
    <row r="307" spans="1:11" x14ac:dyDescent="0.25">
      <c r="A307" s="15" t="s">
        <v>14</v>
      </c>
      <c r="B307" s="15" t="s">
        <v>584</v>
      </c>
      <c r="C307" s="15" t="s">
        <v>14</v>
      </c>
      <c r="D307" s="16"/>
      <c r="E307" s="26"/>
      <c r="F307" s="16"/>
      <c r="G307" s="26"/>
      <c r="H307" s="16"/>
      <c r="I307" s="16"/>
      <c r="J307" s="14"/>
      <c r="K307" s="14"/>
    </row>
    <row r="308" spans="1:11" x14ac:dyDescent="0.25">
      <c r="A308" s="19" t="s">
        <v>585</v>
      </c>
      <c r="B308" s="19" t="s">
        <v>586</v>
      </c>
      <c r="C308" s="19" t="s">
        <v>164</v>
      </c>
      <c r="D308" s="20">
        <v>164</v>
      </c>
      <c r="E308" s="28"/>
      <c r="F308" s="20">
        <f>D308*E308</f>
        <v>0</v>
      </c>
      <c r="G308" s="28">
        <v>0</v>
      </c>
      <c r="H308" s="20">
        <f>D308*G308</f>
        <v>0</v>
      </c>
      <c r="I308" s="20">
        <f>F308+H308</f>
        <v>0</v>
      </c>
      <c r="J308" s="14"/>
      <c r="K308" s="14"/>
    </row>
    <row r="309" spans="1:11" x14ac:dyDescent="0.25">
      <c r="A309" s="19" t="s">
        <v>587</v>
      </c>
      <c r="B309" s="19" t="s">
        <v>588</v>
      </c>
      <c r="C309" s="19" t="s">
        <v>371</v>
      </c>
      <c r="D309" s="20">
        <v>137</v>
      </c>
      <c r="E309" s="28"/>
      <c r="F309" s="20">
        <f>D309*E309</f>
        <v>0</v>
      </c>
      <c r="G309" s="28">
        <v>0</v>
      </c>
      <c r="H309" s="20">
        <f>D309*G309</f>
        <v>0</v>
      </c>
      <c r="I309" s="20">
        <f>F309+H309</f>
        <v>0</v>
      </c>
      <c r="J309" s="14"/>
      <c r="K309" s="14"/>
    </row>
    <row r="310" spans="1:11" x14ac:dyDescent="0.25">
      <c r="A310" s="15" t="s">
        <v>14</v>
      </c>
      <c r="B310" s="15" t="s">
        <v>589</v>
      </c>
      <c r="C310" s="15" t="s">
        <v>14</v>
      </c>
      <c r="D310" s="16"/>
      <c r="E310" s="26"/>
      <c r="F310" s="16"/>
      <c r="G310" s="26"/>
      <c r="H310" s="16"/>
      <c r="I310" s="16"/>
      <c r="J310" s="14"/>
      <c r="K310" s="14"/>
    </row>
    <row r="311" spans="1:11" x14ac:dyDescent="0.25">
      <c r="A311" s="19" t="s">
        <v>590</v>
      </c>
      <c r="B311" s="19" t="s">
        <v>591</v>
      </c>
      <c r="C311" s="19" t="s">
        <v>371</v>
      </c>
      <c r="D311" s="20">
        <v>3420</v>
      </c>
      <c r="E311" s="28"/>
      <c r="F311" s="20">
        <f>D311*E311</f>
        <v>0</v>
      </c>
      <c r="G311" s="28">
        <v>0</v>
      </c>
      <c r="H311" s="20">
        <f>D311*G311</f>
        <v>0</v>
      </c>
      <c r="I311" s="20">
        <f>F311+H311</f>
        <v>0</v>
      </c>
      <c r="J311" s="14"/>
      <c r="K311" s="14"/>
    </row>
    <row r="312" spans="1:11" x14ac:dyDescent="0.25">
      <c r="A312" s="15" t="s">
        <v>14</v>
      </c>
      <c r="B312" s="15" t="s">
        <v>592</v>
      </c>
      <c r="C312" s="15" t="s">
        <v>14</v>
      </c>
      <c r="D312" s="16"/>
      <c r="E312" s="26"/>
      <c r="F312" s="16"/>
      <c r="G312" s="26"/>
      <c r="H312" s="16"/>
      <c r="I312" s="16"/>
      <c r="J312" s="14"/>
      <c r="K312" s="14"/>
    </row>
    <row r="313" spans="1:11" x14ac:dyDescent="0.25">
      <c r="A313" s="19" t="s">
        <v>593</v>
      </c>
      <c r="B313" s="19" t="s">
        <v>594</v>
      </c>
      <c r="C313" s="19" t="s">
        <v>595</v>
      </c>
      <c r="D313" s="20">
        <v>10</v>
      </c>
      <c r="E313" s="28"/>
      <c r="F313" s="20">
        <f>D313*E313</f>
        <v>0</v>
      </c>
      <c r="G313" s="28">
        <v>0</v>
      </c>
      <c r="H313" s="20">
        <f>D313*G313</f>
        <v>0</v>
      </c>
      <c r="I313" s="20">
        <f>F313+H313</f>
        <v>0</v>
      </c>
      <c r="J313" s="14"/>
      <c r="K313" s="14"/>
    </row>
    <row r="314" spans="1:11" x14ac:dyDescent="0.25">
      <c r="A314" s="15" t="s">
        <v>14</v>
      </c>
      <c r="B314" s="15" t="s">
        <v>596</v>
      </c>
      <c r="C314" s="15" t="s">
        <v>14</v>
      </c>
      <c r="D314" s="16"/>
      <c r="E314" s="26"/>
      <c r="F314" s="16"/>
      <c r="G314" s="26"/>
      <c r="H314" s="16"/>
      <c r="I314" s="16"/>
      <c r="J314" s="14"/>
      <c r="K314" s="14"/>
    </row>
    <row r="315" spans="1:11" x14ac:dyDescent="0.25">
      <c r="A315" s="19" t="s">
        <v>597</v>
      </c>
      <c r="B315" s="19" t="s">
        <v>598</v>
      </c>
      <c r="C315" s="19" t="s">
        <v>595</v>
      </c>
      <c r="D315" s="20">
        <v>10</v>
      </c>
      <c r="E315" s="28"/>
      <c r="F315" s="20">
        <f>D315*E315</f>
        <v>0</v>
      </c>
      <c r="G315" s="28">
        <v>0</v>
      </c>
      <c r="H315" s="20">
        <f>D315*G315</f>
        <v>0</v>
      </c>
      <c r="I315" s="20">
        <f>F315+H315</f>
        <v>0</v>
      </c>
      <c r="J315" s="14"/>
      <c r="K315" s="14"/>
    </row>
    <row r="316" spans="1:11" x14ac:dyDescent="0.25">
      <c r="A316" s="17" t="s">
        <v>14</v>
      </c>
      <c r="B316" s="17" t="s">
        <v>599</v>
      </c>
      <c r="C316" s="17" t="s">
        <v>14</v>
      </c>
      <c r="D316" s="18"/>
      <c r="E316" s="27"/>
      <c r="F316" s="18">
        <f>SUM(F258:F315)</f>
        <v>0</v>
      </c>
      <c r="G316" s="27"/>
      <c r="H316" s="18">
        <f>SUM(H258:H315)</f>
        <v>0</v>
      </c>
      <c r="I316" s="18">
        <f>SUM(I258:I315)</f>
        <v>0</v>
      </c>
      <c r="J316" s="14"/>
      <c r="K316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5"/>
  <sheetViews>
    <sheetView workbookViewId="0">
      <selection activeCell="A36" sqref="A36"/>
    </sheetView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626</v>
      </c>
      <c r="C4" s="3"/>
    </row>
    <row r="5" spans="1:3" x14ac:dyDescent="0.25">
      <c r="A5" s="2" t="s">
        <v>7</v>
      </c>
      <c r="B5" s="7" t="s">
        <v>8</v>
      </c>
      <c r="C5" s="3"/>
    </row>
    <row r="6" spans="1:3" x14ac:dyDescent="0.25">
      <c r="A6" s="2" t="s">
        <v>9</v>
      </c>
      <c r="B6" s="7" t="s">
        <v>10</v>
      </c>
      <c r="C6" s="3"/>
    </row>
    <row r="7" spans="1:3" x14ac:dyDescent="0.25">
      <c r="A7" s="2" t="s">
        <v>11</v>
      </c>
      <c r="B7" s="7" t="s">
        <v>12</v>
      </c>
      <c r="C7" s="3"/>
    </row>
    <row r="8" spans="1:3" x14ac:dyDescent="0.25">
      <c r="A8" s="2" t="s">
        <v>13</v>
      </c>
      <c r="B8" s="7" t="s">
        <v>14</v>
      </c>
      <c r="C8" s="3"/>
    </row>
    <row r="9" spans="1:3" x14ac:dyDescent="0.25">
      <c r="A9" s="2" t="s">
        <v>15</v>
      </c>
      <c r="B9" s="7" t="s">
        <v>16</v>
      </c>
      <c r="C9" s="3"/>
    </row>
    <row r="10" spans="1:3" x14ac:dyDescent="0.25">
      <c r="A10" s="2" t="s">
        <v>17</v>
      </c>
      <c r="B10" s="7" t="s">
        <v>14</v>
      </c>
      <c r="C10" s="3"/>
    </row>
    <row r="11" spans="1:3" x14ac:dyDescent="0.25">
      <c r="A11" s="2" t="s">
        <v>18</v>
      </c>
      <c r="B11" s="7" t="s">
        <v>14</v>
      </c>
      <c r="C11" s="3"/>
    </row>
    <row r="12" spans="1:3" x14ac:dyDescent="0.25">
      <c r="A12" s="2" t="s">
        <v>19</v>
      </c>
      <c r="B12" s="7" t="s">
        <v>20</v>
      </c>
      <c r="C12" s="3"/>
    </row>
    <row r="13" spans="1:3" x14ac:dyDescent="0.25">
      <c r="A13" s="2" t="s">
        <v>21</v>
      </c>
      <c r="B13" s="7" t="s">
        <v>14</v>
      </c>
      <c r="C13" s="3"/>
    </row>
    <row r="14" spans="1:3" x14ac:dyDescent="0.25">
      <c r="A14" s="2" t="s">
        <v>22</v>
      </c>
      <c r="B14" s="7" t="s">
        <v>23</v>
      </c>
      <c r="C14" s="3"/>
    </row>
    <row r="15" spans="1:3" x14ac:dyDescent="0.25">
      <c r="A15" s="2" t="s">
        <v>14</v>
      </c>
      <c r="B15" s="8" t="s">
        <v>14</v>
      </c>
      <c r="C15" s="3"/>
    </row>
    <row r="16" spans="1:3" x14ac:dyDescent="0.25">
      <c r="A16" s="2" t="s">
        <v>24</v>
      </c>
      <c r="B16" s="9" t="s">
        <v>25</v>
      </c>
      <c r="C16" s="3"/>
    </row>
    <row r="17" spans="1:3" x14ac:dyDescent="0.25">
      <c r="A17" s="2" t="s">
        <v>26</v>
      </c>
      <c r="B17" s="9" t="s">
        <v>27</v>
      </c>
      <c r="C17" s="3"/>
    </row>
    <row r="18" spans="1:3" x14ac:dyDescent="0.25">
      <c r="A18" s="2" t="s">
        <v>28</v>
      </c>
      <c r="B18" s="9" t="s">
        <v>29</v>
      </c>
      <c r="C18" s="3"/>
    </row>
    <row r="19" spans="1:3" x14ac:dyDescent="0.25">
      <c r="A19" s="2" t="s">
        <v>30</v>
      </c>
      <c r="B19" s="9" t="s">
        <v>31</v>
      </c>
      <c r="C19" s="3"/>
    </row>
    <row r="20" spans="1:3" x14ac:dyDescent="0.25">
      <c r="A20" s="2" t="s">
        <v>32</v>
      </c>
      <c r="B20" s="9" t="s">
        <v>31</v>
      </c>
      <c r="C20" s="3"/>
    </row>
    <row r="21" spans="1:3" x14ac:dyDescent="0.25">
      <c r="A21" s="2" t="s">
        <v>33</v>
      </c>
      <c r="B21" s="9" t="s">
        <v>31</v>
      </c>
      <c r="C21" s="3"/>
    </row>
    <row r="22" spans="1:3" x14ac:dyDescent="0.25">
      <c r="A22" s="2" t="s">
        <v>34</v>
      </c>
      <c r="B22" s="9" t="s">
        <v>31</v>
      </c>
      <c r="C22" s="3"/>
    </row>
    <row r="23" spans="1:3" x14ac:dyDescent="0.25">
      <c r="A23" s="2" t="s">
        <v>35</v>
      </c>
      <c r="B23" s="9" t="s">
        <v>31</v>
      </c>
      <c r="C23" s="3"/>
    </row>
    <row r="24" spans="1:3" x14ac:dyDescent="0.25">
      <c r="A24" s="2" t="s">
        <v>36</v>
      </c>
      <c r="B24" s="9" t="s">
        <v>31</v>
      </c>
      <c r="C24" s="3"/>
    </row>
    <row r="25" spans="1:3" x14ac:dyDescent="0.25">
      <c r="A25" s="2" t="s">
        <v>37</v>
      </c>
      <c r="B25" s="9" t="s">
        <v>31</v>
      </c>
      <c r="C25" s="3"/>
    </row>
    <row r="26" spans="1:3" x14ac:dyDescent="0.25">
      <c r="A26" s="2" t="s">
        <v>38</v>
      </c>
      <c r="B26" s="9" t="s">
        <v>39</v>
      </c>
      <c r="C26" s="3"/>
    </row>
    <row r="27" spans="1:3" x14ac:dyDescent="0.25">
      <c r="A27" s="2" t="s">
        <v>40</v>
      </c>
      <c r="B27" s="9" t="s">
        <v>31</v>
      </c>
      <c r="C27" s="3"/>
    </row>
    <row r="28" spans="1:3" x14ac:dyDescent="0.25">
      <c r="A28" s="2" t="s">
        <v>41</v>
      </c>
      <c r="B28" s="9" t="s">
        <v>31</v>
      </c>
      <c r="C28" s="3"/>
    </row>
    <row r="29" spans="1:3" x14ac:dyDescent="0.25">
      <c r="A29" s="2" t="s">
        <v>42</v>
      </c>
      <c r="B29" s="9" t="s">
        <v>31</v>
      </c>
      <c r="C29" s="3"/>
    </row>
    <row r="30" spans="1:3" x14ac:dyDescent="0.25">
      <c r="A30" s="2" t="s">
        <v>43</v>
      </c>
      <c r="B30" s="9" t="s">
        <v>31</v>
      </c>
      <c r="C30" s="3"/>
    </row>
    <row r="31" spans="1:3" ht="24.75" x14ac:dyDescent="0.25">
      <c r="A31" s="10" t="s">
        <v>44</v>
      </c>
      <c r="B31" s="9" t="s">
        <v>45</v>
      </c>
      <c r="C31" s="3"/>
    </row>
    <row r="32" spans="1:3" x14ac:dyDescent="0.25">
      <c r="A32" s="2" t="s">
        <v>46</v>
      </c>
      <c r="B32" s="9" t="s">
        <v>47</v>
      </c>
      <c r="C32" s="3"/>
    </row>
    <row r="33" spans="1:2" x14ac:dyDescent="0.25">
      <c r="A33" s="11" t="s">
        <v>48</v>
      </c>
      <c r="B33" s="11">
        <v>5</v>
      </c>
    </row>
    <row r="34" spans="1:2" x14ac:dyDescent="0.25">
      <c r="A34" s="11" t="s">
        <v>49</v>
      </c>
      <c r="B34" s="11">
        <v>2</v>
      </c>
    </row>
    <row r="35" spans="1:2" x14ac:dyDescent="0.25">
      <c r="A35" s="11" t="s">
        <v>50</v>
      </c>
      <c r="B35" s="11">
        <v>4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dcterms:created xsi:type="dcterms:W3CDTF">2018-12-02T17:24:08Z</dcterms:created>
  <dcterms:modified xsi:type="dcterms:W3CDTF">2018-12-02T18:17:18Z</dcterms:modified>
</cp:coreProperties>
</file>